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130" activeTab="0"/>
  </bookViews>
  <sheets>
    <sheet name="T4.2022" sheetId="1" r:id="rId1"/>
    <sheet name="Tỷ lệ tăng-giảm" sheetId="2" r:id="rId2"/>
  </sheets>
  <definedNames>
    <definedName name="_xlnm.Print_Area" localSheetId="0">'T4.2022'!$A$1:$F$2686</definedName>
    <definedName name="_xlnm.Print_Titles" localSheetId="0">'T4.2022'!$2:$2</definedName>
  </definedNames>
  <calcPr fullCalcOnLoad="1"/>
</workbook>
</file>

<file path=xl/comments1.xml><?xml version="1.0" encoding="utf-8"?>
<comments xmlns="http://schemas.openxmlformats.org/spreadsheetml/2006/main">
  <authors>
    <author>PHUONG</author>
  </authors>
  <commentList>
    <comment ref="B2645" authorId="0">
      <text>
        <r>
          <rPr>
            <b/>
            <sz val="9"/>
            <rFont val="Tahoma"/>
            <family val="2"/>
          </rPr>
          <t>PHUONG:</t>
        </r>
        <r>
          <rPr>
            <sz val="9"/>
            <rFont val="Tahoma"/>
            <family val="2"/>
          </rPr>
          <t xml:space="preserve">
tháng sau đưa nó xuống</t>
        </r>
      </text>
    </comment>
    <comment ref="B2646" authorId="0">
      <text>
        <r>
          <rPr>
            <b/>
            <sz val="9"/>
            <rFont val="Tahoma"/>
            <family val="2"/>
          </rPr>
          <t>PHUONG:</t>
        </r>
        <r>
          <rPr>
            <sz val="9"/>
            <rFont val="Tahoma"/>
            <family val="2"/>
          </rPr>
          <t xml:space="preserve">
tháng sau đưa nó xuống</t>
        </r>
      </text>
    </comment>
  </commentList>
</comments>
</file>

<file path=xl/comments2.xml><?xml version="1.0" encoding="utf-8"?>
<comments xmlns="http://schemas.openxmlformats.org/spreadsheetml/2006/main">
  <authors>
    <author>PHUONG</author>
  </authors>
  <commentList>
    <comment ref="B30" authorId="0">
      <text>
        <r>
          <rPr>
            <b/>
            <sz val="9"/>
            <rFont val="Tahoma"/>
            <family val="2"/>
          </rPr>
          <t>PHUONG:</t>
        </r>
        <r>
          <rPr>
            <sz val="9"/>
            <rFont val="Tahoma"/>
            <family val="2"/>
          </rPr>
          <t xml:space="preserve">
tháng sau đưa nó xuống</t>
        </r>
      </text>
    </comment>
    <comment ref="B44" authorId="0">
      <text>
        <r>
          <rPr>
            <b/>
            <sz val="9"/>
            <rFont val="Tahoma"/>
            <family val="2"/>
          </rPr>
          <t>PHUONG:</t>
        </r>
        <r>
          <rPr>
            <sz val="9"/>
            <rFont val="Tahoma"/>
            <family val="2"/>
          </rPr>
          <t xml:space="preserve">
tháng sau đưa nó xuống</t>
        </r>
      </text>
    </comment>
  </commentList>
</comments>
</file>

<file path=xl/sharedStrings.xml><?xml version="1.0" encoding="utf-8"?>
<sst xmlns="http://schemas.openxmlformats.org/spreadsheetml/2006/main" count="7026" uniqueCount="2613">
  <si>
    <t>Đá hoa- xanh đậm- láng mờ- XRMH #1267 - 30x60x2cm</t>
  </si>
  <si>
    <t>Đá hoa- xanh đậm- láng mờ- XRM #1737 - 60x60x2cm</t>
  </si>
  <si>
    <t>Đá hoa- xanh đậm- nhám mịn- XRMCV #1735 - 15x30x1cm</t>
  </si>
  <si>
    <t>Đá hoa- xanh đậm- nhám mịn- XRMC #148 - 30x60x2cm</t>
  </si>
  <si>
    <t>Đá hoa- xanh đậm- nhám sần- XRB #150 - 30x60x2cm</t>
  </si>
  <si>
    <t>Đá hoa- xanh đậm- nhám sần- XRB #151 - 30x60x3cm</t>
  </si>
  <si>
    <t>Đá hoa- xanh đậm- nhám sần- XRB #1751 - 30x60x5cm</t>
  </si>
  <si>
    <t>Đá hoa- xanh đậm- rãnh sọc- XRKS #1744 - 15x60x2cm</t>
  </si>
  <si>
    <t>Đá hoa- trắng- láng mờ- TSMV #21 - 7,5x22x1cm</t>
  </si>
  <si>
    <t>Đá hoa- trắng- bóc lồi- TST #799 - 10x20x1,5cm</t>
  </si>
  <si>
    <t>Đá hoa- trắng- láng mờ- TSMV #795 - 15x30x1cm</t>
  </si>
  <si>
    <t>Đá hoa- trắng- láng mờ- TSM #192 - 30x60x2cm</t>
  </si>
  <si>
    <t>Đá hoa- trắng- láng bóng- TSMB #1740 - 60x60x2cm</t>
  </si>
  <si>
    <t>Đá hoa- vàng- láng mờ- VKMV #64 - 7,5x22x1cm</t>
  </si>
  <si>
    <t>Đá hoa- vàng- bóc lồi- VKT #62 - 10x20x1,5cm</t>
  </si>
  <si>
    <t>Đá hoa- vàng- láng mờ- VKMV #862 - 15x30x1cm</t>
  </si>
  <si>
    <t>Đá hoa- vàng- láng mờ- VKM #1739 - 30x60x2cm</t>
  </si>
  <si>
    <t>Đá hoa- vàng- láng bóng- VKMB #1738 - 60x60x2cm</t>
  </si>
  <si>
    <t>Đá hoa- xám đen- láng mờ- DKMV #115 - 7,5x22x1cm</t>
  </si>
  <si>
    <t>Đá hoa- xám đen- bóc lồi- DKT #63 - 10x20x1,5cm</t>
  </si>
  <si>
    <t>Đá hoa- xám đen- láng mờ- DKMV #1118 - 15x30x1cm</t>
  </si>
  <si>
    <t>Đá hoa- xám đen- láng mờ- DKM #206 - 30x60x2cm</t>
  </si>
  <si>
    <t>Đá hoa- xám đen- láng bóng- DKMB #1752 - 60x60x2cm</t>
  </si>
  <si>
    <t>Đá hoa- xám đen- nhám mịn- DKMCV #1012 - 15x30x1cm</t>
  </si>
  <si>
    <t>Đá hoa- xám đen- nhám mịn- DKPC #120 - 30x60x2cm</t>
  </si>
  <si>
    <t>Đá hoa- xám đen- nhám sần- DKB #152 - 30x60x2cm</t>
  </si>
  <si>
    <t>Đá hoa- ghi xám- láng mờ- BTMV #27 - 7,5x22x1cm</t>
  </si>
  <si>
    <t>Đá hoa- ghi xám- láng mờ- BTMV #414 - 15x30x1cm</t>
  </si>
  <si>
    <t>Đá hoa- ghi xám- láng mờ- BTM #190 - 30x60x1cm</t>
  </si>
  <si>
    <t>Đá hoa- ghi xám- láng mờ- BTM #1745 - 30x60x2cm</t>
  </si>
  <si>
    <t>Đá hoa- ghi bông vàng- láng mờ- BVMV #74 - 7,5x22x1cm</t>
  </si>
  <si>
    <t>Đá hoa- ghi bông vàng- láng mờ- BVMV #419 - 15x30x1cm</t>
  </si>
  <si>
    <t>Đá hoa- ghi bông vàng- láng mờ- BVM #202 - 30x60x1cm</t>
  </si>
  <si>
    <t>Đá hoa- ghi bông vàng- láng mờ- BVM #1747 - 30x60x2cm</t>
  </si>
  <si>
    <t>Đá hoa- ghi bông vàng- láng mờ- BVM #1746 - 60x60x2cm</t>
  </si>
  <si>
    <t>Đá hoa- vàng socola- láng mờ- SOMV #20 - 7,5x22x1cm</t>
  </si>
  <si>
    <t>Đá hoa- vàng socola- láng mờ- SOMV #107 - 15x30x1cm</t>
  </si>
  <si>
    <t>Đá hoa- vàng socola- láng mờ- SOM #201 - 30x60x2cm</t>
  </si>
  <si>
    <t>Đá hoa- vàng socola- láng mờ- SOM #1748 - 60x60x2cm</t>
  </si>
  <si>
    <t>Đá Sa thạch (Thạch Anh)</t>
  </si>
  <si>
    <t>Đá sa thạch- xám xanh- nhám ráp- XSK #137 - 5x60x2cm</t>
  </si>
  <si>
    <t>Đá sa thạch- xám xanh- nhám ráp- XSK #167 - 30x60x2cm</t>
  </si>
  <si>
    <t>Đá sa thạch- xám xanh- nhám sần- XSB #125 - 30x60x2cm</t>
  </si>
  <si>
    <t>Đá sa thạch- xám xanh- nhám ráp- XSK #168 - 30x60x3cm</t>
  </si>
  <si>
    <t>Đá sa thạch- xám xanh- nhám ráp- XSK #1750 - 30x60x5cm</t>
  </si>
  <si>
    <t>Đá sa thạch- xám xanh- láng mờ- XSMH #215 - 30x60x2cm</t>
  </si>
  <si>
    <t>Đá sa thạch- xám xanh- rãnh sọc- XSKKS #172 - 15x60x2cm</t>
  </si>
  <si>
    <t>Đá phiến</t>
  </si>
  <si>
    <t>Đá phiến- xám đen- bóc phẳng- XDT #36 - 10x20x1cm</t>
  </si>
  <si>
    <t>Đá phiến- xám đen- bóc phẳng- XDP #901 - 15x30x1cm</t>
  </si>
  <si>
    <t>Đá phiến- xám đen- bóc phẳng- XDP #1629 - 30x60x1,5cm</t>
  </si>
  <si>
    <t>Đá phiến- xám đen- bóc phẳng- XDP #903 - 30x60x2cm</t>
  </si>
  <si>
    <t>Đá phiến- xám đen- bóc phẳng- XDP #1749 - 30x60x5cm</t>
  </si>
  <si>
    <t>Đá ghép que</t>
  </si>
  <si>
    <t>Đá hoa- ghép que 10x50cm- bóc phẳng- vàng nhạt- GHEP #275 - ghép que 10x50cm</t>
  </si>
  <si>
    <t>Đá hoa- ghép que 10x50cm- bóc phẳng- xám đen- GHEP #276 - ghép que 10x50cm</t>
  </si>
  <si>
    <t>Đá phiến- ghép que 10x50cm- bóc phẳng- xám đen- Ghep #165 - ghép que 10x50cm</t>
  </si>
  <si>
    <t>Đá phiến- ghép que 10x50cm- bóc phẳng- phối vàng nhạt + xám đen- GHEP #278 - ghép que 10x50cm</t>
  </si>
  <si>
    <t>Đá phiến- ghép que 10x50cm- bóc phẳng- phối xám đen + nâu vàng- GHEP #984 - ghép que 10x50cm</t>
  </si>
  <si>
    <t>Đá granite- ghép que 10x50cm- cắt bằng- đen tổ ong- Ghep #624 - ghép que 10x50cm</t>
  </si>
  <si>
    <t>Đá nhiều quy cách</t>
  </si>
  <si>
    <t>Đá hoa- đa quy cách dài 30cm- láng mờ- xanh đậm- XRMV #1478 - đa quy cách dài 30cm</t>
  </si>
  <si>
    <t>Đá hoa- đa quy cách dài 30cm- láng mờ- trắng- TSM #1480 - đa quy cách dài 30cm</t>
  </si>
  <si>
    <t>Đá hoa- đa quy cách dài 30cm- láng mờ- xám- XAM #56 - đa quy cách dài 30cm</t>
  </si>
  <si>
    <t>Đá hoa- đa quy cách dài 30cm- láng mờ- vàng socola- SOM #1472 - đa quy cách dài 30cm</t>
  </si>
  <si>
    <t>Đá phiến- đa quy cách dài 30cm- bóc phẳng- xám đen- XDP #1479 - đa quy cách dài 30cm</t>
  </si>
  <si>
    <t>Đá granite- đa quy cách dài 30cm- cắt bằng- đen tổ ong- OX #1048 - đa quy cách dài 30cm</t>
  </si>
  <si>
    <t>Đá granite- đa quy cách dài 60cm- nhám ráp- trắng hạt mịn- GTKZKH #1653 - đa quy cách dài 60cm</t>
  </si>
  <si>
    <t>Đá granite- đa quy cách dài 60cm- nhám ráp- vàng- GVKN #1050 - đa quy cách dài 60cm</t>
  </si>
  <si>
    <t>Đá granite- đa quy cách dài 60cm- nhám ráp- xám đen- GXK #1658 - đa quy cách dài 60cm</t>
  </si>
  <si>
    <t>Đá sa thạch- đa quy cách dài 60cm- nhám ráp- xanh xám- XSK #1471 - đa quy cách dài 60cm</t>
  </si>
  <si>
    <t>Đá granite- đa quy cách dài 60cm- cắt bằng- đen tổ ong- OX #1659 - đa quy cách dài 60cm</t>
  </si>
  <si>
    <t>Đá hoa- đa quy cách dài 60cm- láng mờ- xanh đậm- XRM #1045 - đa quy cách dài 60cm</t>
  </si>
  <si>
    <t>Đá hoa- đa quy cách dài 60cm- láng mờ- vàng socola- SOM #1044 - đa quy cách dài 60cm</t>
  </si>
  <si>
    <t>Đá hoa- đa quy cách dài 60cm- nhám mịn- xám đen- DKPC #1474 - đa quy cách dài 60cm</t>
  </si>
  <si>
    <t>Đá phiến- đa quy cách dài 60cm- bóc phẳng- xám đen- XDP #1475 - đa quy cách dài 60cm</t>
  </si>
  <si>
    <t>Đá chẻ lát - Đá que tự nhiên</t>
  </si>
  <si>
    <t>Đá phiến- chẻ lát D&lt;&gt;20cm- bóc phẳng- xám đen- XDC #897 - chẻ lát D&lt;&gt;20cm</t>
  </si>
  <si>
    <t>Đá phiến- chẻ lát D&lt;&gt;20cm- bóc phẳng- vàng đất- VDC #836 - chẻ lát D&lt;&gt;20cm</t>
  </si>
  <si>
    <t>Đá phiến- que gãy dài &lt;&gt;25cm- bóc phẳng- xám đen- XDBI #164 - que gãy dài &lt;&gt;25cm</t>
  </si>
  <si>
    <t>Đá granite- thớt tròn D&lt;&gt;40cm- cắt bằng- Bazan đen- BZT #1100 - thớt tròn D&lt;&gt;40cm</t>
  </si>
  <si>
    <t>Sỏi quay</t>
  </si>
  <si>
    <t>Đá hoa- sỏi quay 2x3cm- nhám mịn- trắng- Soi #178 - sỏi quay 2x3cm</t>
  </si>
  <si>
    <t>Đá hoa- sỏi quay 2x3cm- nhám mịn- xám đen- Soi #180 - sỏi quay 2x3cm</t>
  </si>
  <si>
    <t>Đá hoa- sỏi quay 2x3cm- nhám mịn- vàng nhạt- Soi #181 - sỏi quay 2x3cm</t>
  </si>
  <si>
    <t>Mosaic đá</t>
  </si>
  <si>
    <t>Đá hoa- mosaic 23x23mm- láng mờ- trắng- Mosaic #1754 - mosaic 23x23cm</t>
  </si>
  <si>
    <t>Đá hoa- mosaic 23x23mm- láng mờ- xám đen- Mosaic #1755 - mosaic 23x23cm</t>
  </si>
  <si>
    <t>Đá hoa- mosaic 23x23mm- láng mờ- vàng socola- Mosaic #1756 - mosaic 23x23cm</t>
  </si>
  <si>
    <t>Đá hoa- mosaic 48x48mm- láng mờ- trắng- Mosaic #1757 - mosaic 48x48cm</t>
  </si>
  <si>
    <t>Đá hoa- mosaic 48x48mm- láng mờ- xám đen- Mosaic #1758 - mosaic 48x48cm</t>
  </si>
  <si>
    <t>Đá hoa- mosaic 48x48mm- láng mờ- vàng socola- Mosaic #1759 - mosaic 48x48cm</t>
  </si>
  <si>
    <t>Đá hoa- mosaic sỏi dẹp- láng mờ- trắng- Mosaic #220 - mosaic sỏi dẹp</t>
  </si>
  <si>
    <t>Đá hoa- mosaic sỏi dẹp- láng mờ- xám đen- Mosaic #224 - mosaic sỏi dẹp</t>
  </si>
  <si>
    <t>Đá hoa- mosaic sỏi dẹp- láng mờ- vàng socola- Mosaic #225 - mosaic sỏi dẹp</t>
  </si>
  <si>
    <t>Đá hoa- mosaic que gãy- láng mờ- trắng- Mosaic #251 - mosaic que gãy</t>
  </si>
  <si>
    <t>Đá hoa- mosaic que gãy- láng mờ- xám đen- Mosaic #238 - mosaic que gãy</t>
  </si>
  <si>
    <t>Đá hoa- mosaic que gãy- láng mờ- vàng socola- Mosaic #236 - mosaic que gãy</t>
  </si>
  <si>
    <t>VII.3</t>
  </si>
  <si>
    <t>GẠCH, ĐÁ CÁC LOẠI</t>
  </si>
  <si>
    <t>Gạch Block thuỷ lực Hoa thị không màu</t>
  </si>
  <si>
    <t>Gạch Block thuỷ lực Hoa thị có màu</t>
  </si>
  <si>
    <t>Gạch Block thuỷ lực Sân khấu không màu</t>
  </si>
  <si>
    <t>Gạch Block thuỷ lực Sân khấu có màu</t>
  </si>
  <si>
    <t xml:space="preserve">Gạch Block tráng men Zíc Zắc không màu </t>
  </si>
  <si>
    <t xml:space="preserve">Gạch Block tráng men Zíc Zắc có màu </t>
  </si>
  <si>
    <t xml:space="preserve">Gạch Block tráng men Hoa thị không màu </t>
  </si>
  <si>
    <t xml:space="preserve">Gạch Block tráng men Hoa thị có màu </t>
  </si>
  <si>
    <t>Gạch Block Tráng men 25x25 không màu</t>
  </si>
  <si>
    <t>Gạch Block Tráng men 25x25 có màu</t>
  </si>
  <si>
    <t>Gạch Block thuỷ lực Zíc Zắc không màu</t>
  </si>
  <si>
    <t xml:space="preserve">Gạch Block thuỷ lực Zíc zắc có màu </t>
  </si>
  <si>
    <t>Gạch ốp, lát các loại</t>
  </si>
  <si>
    <t>Đá tự nhiên các loại</t>
  </si>
  <si>
    <t>Dòng đá ốp lát tự nhiên</t>
  </si>
  <si>
    <t>Đá trang trí tự nhiên</t>
  </si>
  <si>
    <t>Gạch Viglacera</t>
  </si>
  <si>
    <t>Gạch Granite 60x60cm Eco-S, Eco-M</t>
  </si>
  <si>
    <t>M2</t>
  </si>
  <si>
    <t>Gạch Granite 60x60cm TS5</t>
  </si>
  <si>
    <t>Gạch Granite 80x80cm Eco-S, Eco-M</t>
  </si>
  <si>
    <t>Gạch Granite 80x80cm TS1, TS2, TS5</t>
  </si>
  <si>
    <t>Gạch Ceramic ốp tường 30x60cm in lưới</t>
  </si>
  <si>
    <t>Gạch Ceramic ốp tường 30x60cm KTS màu nhạt</t>
  </si>
  <si>
    <t>Gạch Ceramic lát nền 60x60cm KTS</t>
  </si>
  <si>
    <t>Gạch CMC</t>
  </si>
  <si>
    <t>Gạch Porcelain 60x60cm màu sáng</t>
  </si>
  <si>
    <t>Gạch 60x60cm sân vườn</t>
  </si>
  <si>
    <t>Gạch Granite 60x60cm màu sáng</t>
  </si>
  <si>
    <t>Gạch Porcelain 80x80cm màu sáng</t>
  </si>
  <si>
    <t>Gạch Ceramic 30x30cm in lưới</t>
  </si>
  <si>
    <t>Gạch chân tường 13,3x60cm KTS</t>
  </si>
  <si>
    <t xml:space="preserve">Gạch Ceramic 30x60cm KTS </t>
  </si>
  <si>
    <t>Gạch Trung Đô</t>
  </si>
  <si>
    <t>Gạch granite 40x40cm bóng mờ</t>
  </si>
  <si>
    <t>Gạch granite 50x50cm bóng mờ</t>
  </si>
  <si>
    <t>Gạch granite 60x60cm bóng mờ</t>
  </si>
  <si>
    <t>Gạch granite 60x60cm bóng kính</t>
  </si>
  <si>
    <t>Gạch sân vườn 50x50cm</t>
  </si>
  <si>
    <t>Gạch ceramic KTS 30x60cm</t>
  </si>
  <si>
    <t>Gạch porcelain KTS 30x60cm</t>
  </si>
  <si>
    <t>Gạch ceramic KTS30x30cm</t>
  </si>
  <si>
    <t>Gạch porcelain KTS 60x60cm</t>
  </si>
  <si>
    <t xml:space="preserve">Gạch Vĩnh Thắng </t>
  </si>
  <si>
    <t>Gạch ốp KTS 30x60cm</t>
  </si>
  <si>
    <t>Gạch lát 60x60cm</t>
  </si>
  <si>
    <t>Gạch lát 30x30cm</t>
  </si>
  <si>
    <t>Gạch Pancera</t>
  </si>
  <si>
    <t>Gạch 30x60cm</t>
  </si>
  <si>
    <t>Gạch 60x60cm</t>
  </si>
  <si>
    <t>Gạch 80x80cm</t>
  </si>
  <si>
    <t>Gạch ốp, lát</t>
  </si>
  <si>
    <t>Gạch lát vệ sinh ceramic men mờ 3030 loại AA</t>
  </si>
  <si>
    <t>Gạch lát vệ sinh ceramic men mờ 4040 loại AA</t>
  </si>
  <si>
    <t>Gạch lát nền ceramic men bóng/mờ 4040 Mã 456,462,467 loại AA</t>
  </si>
  <si>
    <t>Gạch lát nền ceramic men bóng/mờ 3060 loại AA</t>
  </si>
  <si>
    <t>Gạch lát nền granite men mờ 6060 loại AA</t>
  </si>
  <si>
    <t>Gạch lát nền granite mài men 6060 loại AA</t>
  </si>
  <si>
    <t>Gạch lát nền granitebóng kiếng 6060 loại AA</t>
  </si>
  <si>
    <t>Gạch lát nền granite men mờ kháng khuẩn 8080 loại AA</t>
  </si>
  <si>
    <t>Gạch lát nền sân vườn granite men mờ 4040 loại AA</t>
  </si>
  <si>
    <t>Gạch ốp tường ceramic men bóng/mờ 2540 loại AA</t>
  </si>
  <si>
    <t>Gạch ốp tường ceramic men bóng/mờ 3060 loại AA</t>
  </si>
  <si>
    <t>Gạch lát (30x30cm)</t>
  </si>
  <si>
    <t>(30x60cm)  (thường)</t>
  </si>
  <si>
    <t>(50x50cm) Sân vườn Khung 1</t>
  </si>
  <si>
    <t>(60x60cm) C- thường  Khung 1 màu nhạt</t>
  </si>
  <si>
    <t>(60x60cm) C- thường Khung 2 màu đậm</t>
  </si>
  <si>
    <t>(60x60cm) Bán sứ  Khung 1 màu nhạt</t>
  </si>
  <si>
    <t>(60x60cm) Bán sứ  Khung 2 màu đậm</t>
  </si>
  <si>
    <t>(80x80cm) Bán sứ  Khung 1 nhạt</t>
  </si>
  <si>
    <t>(80x80cm) Bán sứ  Khung 2 đậm</t>
  </si>
  <si>
    <t>(14.5x60cm) Khung 1</t>
  </si>
  <si>
    <t>(15.5x80cm) Khung 1</t>
  </si>
  <si>
    <t>(1m x 1m) Khung 1</t>
  </si>
  <si>
    <t>(60x120cm) Khung 1</t>
  </si>
  <si>
    <t>Gạch ốp tường (40x80cm) KTS Khung 1</t>
  </si>
  <si>
    <t>Sàn gỗ (14.5x60cm) Khung 1</t>
  </si>
  <si>
    <t>Sàn gỗ (15.5x80cm) Khung 1</t>
  </si>
  <si>
    <t>Sàn gỗ (39.5x80cm) Khung 1</t>
  </si>
  <si>
    <t>Gạch Porcelain KTS (60x60cm) màu nhạt</t>
  </si>
  <si>
    <t>Gạch Porcelain KTS (60x60cm) màu đậm</t>
  </si>
  <si>
    <t>Gạch Porcelain KTS (60x60cm) men bóng</t>
  </si>
  <si>
    <t>Gạch Porcelain KTS (60x60cm) men mat</t>
  </si>
  <si>
    <t>Gạch Porcelain KTS (80x80) màu đậm</t>
  </si>
  <si>
    <t>Gạch Porcelain KTS (80x80) màu nhạt</t>
  </si>
  <si>
    <t>Gạch lát KTS (60x60) Ceramic màu nhạt</t>
  </si>
  <si>
    <t>Gạch lát KTS (60x60) Ceramic màu đậm</t>
  </si>
  <si>
    <t>Gạch ốp lát (60x120)  KTS Khung 1</t>
  </si>
  <si>
    <t>Gạch ốp lát (1mx1m) KTS Khung 1</t>
  </si>
  <si>
    <t>Gạch ốp tường KTS (30x60cm)  - men bóng bộ</t>
  </si>
  <si>
    <t>Gạch ốp tường KTS (30x60cm) - men mát</t>
  </si>
  <si>
    <t>Gạch ốp tường KTS (40x80)-N1</t>
  </si>
  <si>
    <t>Gạch ốp tường KTS (40x80)-đầu viền</t>
  </si>
  <si>
    <t>Gạch lát (60x60) Ceramic- men bóng màu nhạt</t>
  </si>
  <si>
    <t>Gạch lát (60x60) Ceramic - men bóng màu đậm</t>
  </si>
  <si>
    <t>Gạch lát (60x60) Ceramic - men mát màu nhạt</t>
  </si>
  <si>
    <t>Gạch lát (60x60) Ceramic - men mát màu đậm</t>
  </si>
  <si>
    <t>Gạch lát (60x60) Nano vi tinh màu nhạt</t>
  </si>
  <si>
    <t>Gạch lát (60x60) Nano vi tinh màu đậm</t>
  </si>
  <si>
    <t>Gạch lát (60x60) Ceramic -Khung 1 -đậm</t>
  </si>
  <si>
    <t>Gạch lát (60x60) Ceramic- Khung 2 -nhạt</t>
  </si>
  <si>
    <t>Gạch Porcelain (60x60) Khung 3 đậm</t>
  </si>
  <si>
    <t>Gạch Porcelain (60x60) Khung 5 nhạt</t>
  </si>
  <si>
    <t>Gạch ốp tường (40x80) Khung 2 Viền</t>
  </si>
  <si>
    <t>Gạch ốp tường (40x80) Khung 3 thân</t>
  </si>
  <si>
    <r>
      <t>Gạch (15x80) Vân gỗ định hình Khung 1</t>
    </r>
  </si>
  <si>
    <t>hộp</t>
  </si>
  <si>
    <t>Gạch Porcelain (80x80) Khung 5 nhạt</t>
  </si>
  <si>
    <t>Gạch VID</t>
  </si>
  <si>
    <t>Gạch Granit (30x60cm) giả cổ</t>
  </si>
  <si>
    <t>Gạch Granit (60x60cm) đồng chất bóng mờ</t>
  </si>
  <si>
    <t>Gạch Granit (60x60cm ) đồng chất mài bóng</t>
  </si>
  <si>
    <t>Gạch Granite KTS (60x60cm) mài bóng nano màu nhạt</t>
  </si>
  <si>
    <t>Gạch Granite KTS (60x60cm) mài bóng nano màu đậm</t>
  </si>
  <si>
    <t xml:space="preserve">Ngói lợp 22 viên/m2     </t>
  </si>
  <si>
    <t xml:space="preserve">Ngói lợp 16 viên/m2     </t>
  </si>
  <si>
    <t xml:space="preserve">Ngói nóc to      </t>
  </si>
  <si>
    <t xml:space="preserve">Ngói nóc trung   </t>
  </si>
  <si>
    <t xml:space="preserve">Ngói nóc tiểu   </t>
  </si>
  <si>
    <t xml:space="preserve">Ngói hài nhỏ </t>
  </si>
  <si>
    <t xml:space="preserve">Ngói hài  to     </t>
  </si>
  <si>
    <t>VII.4</t>
  </si>
  <si>
    <t>Gạch Terazzo 30 x 30 các màu</t>
  </si>
  <si>
    <t>Gạch Terazzo 40 x 40 các màu</t>
  </si>
  <si>
    <t>Gạch Terazzo 50 x 50 các màu</t>
  </si>
  <si>
    <t>Gạch 300x300x30mm</t>
  </si>
  <si>
    <t>Gạch 400x400x30mm</t>
  </si>
  <si>
    <t>Ngói các loại</t>
  </si>
  <si>
    <t>300x300x30</t>
  </si>
  <si>
    <t>400x400x30</t>
  </si>
  <si>
    <t>Ngói màu 9 viên/m2</t>
  </si>
  <si>
    <t>Ngói màu 10viên/m2</t>
  </si>
  <si>
    <t>Ngói màu 20viên/m2</t>
  </si>
  <si>
    <t>Ngói sóng thẳng 9 viên/m2</t>
  </si>
  <si>
    <t>Công ty TNHH MTV Hoàng Huy Đông Hà</t>
  </si>
  <si>
    <t>Ngói lợp 1 màu loại AA</t>
  </si>
  <si>
    <t>Ngói rìa/ngói nóc có gờ - 1 màu, loại AA</t>
  </si>
  <si>
    <t>Ngói đuôi (cuối mái)/ngói ốp cuối rìa/ngói ốp cuối nóc trái-phải có gờ loại AA</t>
  </si>
  <si>
    <t>Ngói chạc 2,3,4/ngói chữ T loại AA</t>
  </si>
  <si>
    <t>Công ty cổ phần Thiên Tân - Giá giao tại các khu vực tỉnh Quảng Trị (trừ huyện Hướng Hóa)</t>
  </si>
  <si>
    <t>Gạch lục giác hoa văn màu xám đen dày 60</t>
  </si>
  <si>
    <t>Gạch lục giác hoa văn màu xám đen dày 30</t>
  </si>
  <si>
    <t>Gạch vuông giả đá</t>
  </si>
  <si>
    <t>Gạch vuông giả đá màu</t>
  </si>
  <si>
    <t>Gạch chữ nhật giả đá</t>
  </si>
  <si>
    <t>Gạch chữ nhật giả đá màu</t>
  </si>
  <si>
    <t>Gạch vuông hoa văn</t>
  </si>
  <si>
    <t>Gạch vuông hoa văn màu</t>
  </si>
  <si>
    <t>Gạch chỉ hướng</t>
  </si>
  <si>
    <t>Gạch dừng bước</t>
  </si>
  <si>
    <t xml:space="preserve">Bó vỉa chống trượt </t>
  </si>
  <si>
    <t>Md</t>
  </si>
  <si>
    <t>Ngói Đất Việt thường</t>
  </si>
  <si>
    <t>Gạch Vincera</t>
  </si>
  <si>
    <t>Gạch Hoàn Mỹ</t>
  </si>
  <si>
    <t>Gạch TTC &amp; Canary&amp; Viova</t>
  </si>
  <si>
    <t>Gạch Vicenza</t>
  </si>
  <si>
    <t>VII.2</t>
  </si>
  <si>
    <t>VIII</t>
  </si>
  <si>
    <t>ỐNG BÊ TÔNG LY TÂM</t>
  </si>
  <si>
    <t>Mét</t>
  </si>
  <si>
    <t>m</t>
  </si>
  <si>
    <t>D300</t>
  </si>
  <si>
    <t>D300, dùng cho vỉa hè</t>
  </si>
  <si>
    <t>Chiều dài 2-4m, 01 lớp thép, 01 đầu loe, thành ống dày 50mm</t>
  </si>
  <si>
    <t>D300, dùng cho qua đường H30</t>
  </si>
  <si>
    <t>Chiều dài 2-4m, 02 lớp thép, một đầu loe, thành ống dày 50mm</t>
  </si>
  <si>
    <t>D400, dùng cho vỉa hè</t>
  </si>
  <si>
    <t>D400, dùng cho qua đường H30</t>
  </si>
  <si>
    <t>D500, dùng cho vỉa hè</t>
  </si>
  <si>
    <t>D500, dùng cho qua đường H30</t>
  </si>
  <si>
    <t>D600, dùng cho vỉa hè</t>
  </si>
  <si>
    <t>D600, dùng cho qua đường H30</t>
  </si>
  <si>
    <t>Chiều dài 2-4m, 01 lớp thép, 01 đầu loe, thành ống dày 60mm</t>
  </si>
  <si>
    <t>Chiều dài 2-4m, 02 lớp thép, một đầu loe, thành ống dày 60mm</t>
  </si>
  <si>
    <t>D750, dùng cho vỉa hè</t>
  </si>
  <si>
    <t>D750, dùng cho qua đường H30</t>
  </si>
  <si>
    <t>D800, dùng cho vỉa hè</t>
  </si>
  <si>
    <t>D800, dùng cho qua đường H30</t>
  </si>
  <si>
    <t>Chiều dài 2-4m, 01 lớp thép, 01 đầu loe, thành ống dày 80mm</t>
  </si>
  <si>
    <t>Chiều dài 2-4m, 02 lớp thép, một đầu loe, thành ống dày 80mm</t>
  </si>
  <si>
    <t>D1000, dùng cho vỉa hè</t>
  </si>
  <si>
    <t>D1000, dùng cho qua đường H30</t>
  </si>
  <si>
    <t>Chiều dài 2-4m, 01 lớp thép, 01 đầu loe, thành ống dày 100mm</t>
  </si>
  <si>
    <t>Chiều dài 2-4m, 02 lớp thép, một đầu loe, thành ống dày 100mm</t>
  </si>
  <si>
    <t>D1200, dùng cho vỉa hè</t>
  </si>
  <si>
    <t>D1200, dùng cho qua đường H30</t>
  </si>
  <si>
    <t>D1250, dùng cho vỉa hè</t>
  </si>
  <si>
    <t>D1250, dùng cho qua đường H30</t>
  </si>
  <si>
    <t>Chiều dài 1-2m, 02 lớp thép, một đầu loe, thành ống dày 120mm</t>
  </si>
  <si>
    <t>Chiều dài 1-2m, 01 lớp thép, 01 đầu loe, thành ống dày 120mm</t>
  </si>
  <si>
    <t>Chiều dài 1m, 01 lớp thép, 01 đầu loe, thành ống dày 120mm</t>
  </si>
  <si>
    <t>Chiều dài 1m, 02 lớp thép, một đầu loe, thành ống dày 120mm</t>
  </si>
  <si>
    <t>Chiều dài 1m, 01 lớp thép, 01 đầu loe, thành ống dày 140mm</t>
  </si>
  <si>
    <t>Chiều dài 1m, 02 lớp thép, một đầu loe, thành ống dày 140mm</t>
  </si>
  <si>
    <t>D1500, dùng cho vỉa hè</t>
  </si>
  <si>
    <t>D1500, dùng cho qua đường H30</t>
  </si>
  <si>
    <t>Công ty cổ phần đầu tư và phát triển CSHT Quảng Trị - Giá bao gồm chi phí bốc xếp lên phương tiện bên mua tại cụm công nghiệp Tân Định, xã Cam Thành, huyện Cam Lộ</t>
  </si>
  <si>
    <t xml:space="preserve"> </t>
  </si>
  <si>
    <t>Tiêu chuẩn kỹ thuật/ quy cách</t>
  </si>
  <si>
    <t>Công ty TNHH Thương mại số 1 - Giá bán tại các cửa hàng VLXD của công ty trên địa bàn tỉnh Quảng Trị</t>
  </si>
  <si>
    <t>Công ty TNHH MTV Phước Dũng - Giá giao tại chân công trình</t>
  </si>
  <si>
    <t>Công ty cổ phần khoáng sản Quảng Trị - Giá bán tại mỏ đá SCC, Khe Đá, xã Vĩnh Hòa, huyện Vĩnh Linh</t>
  </si>
  <si>
    <t>Công ty cổ phần Mười Thương - Địa chỉ: Số 190 Quốc lộ 1A, phường Đông Thanh, thành phố Đông Hà</t>
  </si>
  <si>
    <t>Công ty cổ phần tập đoàn Sơn Việt Nhật - Địa chỉ: Số 81 đường Trần Hưng Đạo, thành phố Đông Hà</t>
  </si>
  <si>
    <t>Nhà phân phối sơn Lâm Cường - Địa chỉ: Tiểu khu 1, thị trấn Ái Tử, huyện Triệu Phong</t>
  </si>
  <si>
    <t>Công ty cổ phần nhựa Đồng Nai
 - Địa chỉ trụ sở chính và nhà máy sản xuất: Đường số 9, KCN Biên Hòa 1, Biên Hòa, Đồng Nai.
 - Địa chỉ chi nhánh nhà máy sản xuất tại Miền Trung: Lô 6 KCN Điện Nam, Điện Ngọc, thị xã Điện Bàn, tỉnh Quảng Nam.
 - Giao hàng tại chân công trình, lấy hàng tại nhà máy sản xuất chi nhánh Quảng Nam.</t>
  </si>
  <si>
    <t>Công ty TNHH nhựa Châu Âu xanh - Địa chỉ: Km35 Quốc lộ 3, Thuận Thành, Phổ Yên, Thái Nguyê
- Giá bán đến chân công trình</t>
  </si>
  <si>
    <t>Công ty cổ phần SANTO - Địa chỉ: Số 199 Phố Trần Đăng Ninh, phường Dịch Vọng, quận Cầu Giấy, Hà Nội 
- Giá bán đến chân công trình</t>
  </si>
  <si>
    <t>Công ty cổ phần BA AN - Địa chỉ: Tầng 5, tòa nhà UDIC Complex N04, phố Hoàng Đạo Thúy, phường Trung Hòa, quận Cầu Giấy, Hà Nội - Giá bán đến chân công trình</t>
  </si>
  <si>
    <t>Công ty cổ phần đầu tư phát triển Vân Giang - Địa chỉ: Trung Yên, Yên Hòa, Cầu Giấy, Hà Nội
- Giá bán đã bao gồm chi phí vận chuyển đến công trình tại thành phố Đông Hà</t>
  </si>
  <si>
    <t>Công ty cổ phần Carbon Việt Nam - Giá bán đã bao gồm chi phí vận chuyển từ nhà máy đến trung tâm thành phố Đông Hà</t>
  </si>
  <si>
    <t>Công ty TNHH Đức Sơn - Địa chỉ: 270 Lê Duẩn, thành phố Đông Hà</t>
  </si>
  <si>
    <t xml:space="preserve"> Công ty cổ phần EXO - Địa chỉ: Hưng Phúc, Vinh, Nghệ An - Giá áp dụng trên địa bàn tỉnh Quảng Trị</t>
  </si>
  <si>
    <t>Công ty CPĐT - XD - TM - XNK Việt Anh - Địa chỉ: Hưng Phúc, Vinh, Nghệ An - Giá áp dụng trên địa bàn tỉnh Quảng Trị</t>
  </si>
  <si>
    <t>Công ty TNHH MTV thương mại và dịch vụ Việt Hoàng - Địa chỉ:  Số 129, Lê Thế Hiếu, thành phố Đông Hà</t>
  </si>
  <si>
    <t xml:space="preserve"> Công ty TNHH MTV thương mại và dịch vụ du lịch Vĩnh Hồ - Địa chỉ: Số 1 đường Khóa Bảo, phường 3, thành phố Đông Hà</t>
  </si>
  <si>
    <t xml:space="preserve"> Công ty cổ phần Kapal - Địa chỉ: Số 131 Lý Thường Kiệt, thành phố Đông Hà </t>
  </si>
  <si>
    <t>Công ty cổ phần bóng đèn Điện Quang - Giá bán trên địa bàn tỉnh Quảng Trị</t>
  </si>
  <si>
    <t>Công ty CP QL&amp;XD giao thông Quảng Trị - Giá bán tại nhà máy số 49B Lý Thường Kiệt, thành phố Đông Hà</t>
  </si>
  <si>
    <t>Công ty cổ phần đầu tư SX và TM Tân Phát - Địa chỉ: Xuân Phương, Nam Từ Liêm, Hà Nội - Giá bán đến chân công trình trên địa bàn tỉnh Quảng Trị</t>
  </si>
  <si>
    <t>Đơn vị phân phối Công ty TNHH TM Phương Nam - Giá bán tại kho, địa chỉ 343 Lê Duẩn, thành phố Đông Hà</t>
  </si>
  <si>
    <t>Nhựa đường</t>
  </si>
  <si>
    <t>Công ty TNHH thương mại dịch vụ Đường 9 - Giá bán giao trên phương tiện của khách hàng tại mỏ đá thôn Lương Lễ, xã Tân Hợp, huyện Hướng Hóa</t>
  </si>
  <si>
    <t>Đá mi</t>
  </si>
  <si>
    <t xml:space="preserve">Đá hộc xây dựng </t>
  </si>
  <si>
    <t>15x30</t>
  </si>
  <si>
    <t>Van xả khí và van gang</t>
  </si>
  <si>
    <t>Van xả khí tự động hiệu HIDROTEN 
(Tích hợp cút góc 90 độ)-DN 25
Kiểu nối ren, xuất xứ Tây Ban Nha</t>
  </si>
  <si>
    <t>DN 25
Áp lực làm việc: PN16
Diện tích thoát khí: 75mm2</t>
  </si>
  <si>
    <t>Van xả khí tự động hiệu HIDROTEN- DN 50
Kiểu nối ren, xuất xứ Tây Ban Nha</t>
  </si>
  <si>
    <t>DN50 
Áp lực làm việc: PN16
Diện tích thoát khí: 491mm2</t>
  </si>
  <si>
    <t>Van cổng ty chìm mặt bích tay quay/nắp chụp , xuất xứ Bồ Đào Nha - DN 50</t>
  </si>
  <si>
    <t>Gang cầu , PN 16</t>
  </si>
  <si>
    <t>Van cổng ty chìm mặt bích tay quay/nắp chụp , xuất xứ Bồ Đào Nha - DN 65</t>
  </si>
  <si>
    <t>Van cổng ty chìm mặt bích tay quay/nắp chụp , xuất xứ Bồ Đào Nha - DN 80</t>
  </si>
  <si>
    <t>Van cổng ty chìm mặt bích tay quay/nắp chụp , xuất xứ Bồ Đào Nha - DN 100</t>
  </si>
  <si>
    <t>Van cổng ty chìm mặt bích tay quay/nắp chụp , xuất xứ Bồ Đào Nha - DN 125</t>
  </si>
  <si>
    <t>Van cổng ty chìm mặt bích tay quay/nắp chụp , xuất xứ Bồ Đào Nha - DN 150</t>
  </si>
  <si>
    <t>Van cổng ty chìm mặt bích tay quay/nắp chụp , xuất xứ Bồ Đào Nha - DN 200</t>
  </si>
  <si>
    <t>Van cổng ty chìm mặt bích tay quay/nắp chụp , xuất xứ Bồ Đào Nha - DN 250</t>
  </si>
  <si>
    <t>Van cổng ty chìm mặt bích tay quay/nắp chụp , xuất xứ Bồ Đào Nha - DN 300</t>
  </si>
  <si>
    <t>Van cổng ty chìm mặt bích tay quay/nắp chụp , xuất xứ Bồ Đào Nha - DN 350</t>
  </si>
  <si>
    <t>Van cổng ty chìm mặt bích tay quay/nắp chụp , xuất xứ Bồ Đào Nha - DN 400</t>
  </si>
  <si>
    <t>Van cổng ty chìm mặt bích tay quay/nắp chụp , xuất xứ Bồ Đào Nha - DN 500</t>
  </si>
  <si>
    <t>Van bướm mặt bích tay quay, xuất xứ Bồ Đào Nha - DN300</t>
  </si>
  <si>
    <t>Van bướm mặt bích tay quay, xuất xứ Bồ Đào Nha - DN350</t>
  </si>
  <si>
    <t>Van bướm mặt bích tay quay, xuất xứ Bồ Đào Nha - DN400</t>
  </si>
  <si>
    <t>Khớp nối mềm và phụ kiện gang</t>
  </si>
  <si>
    <t xml:space="preserve"> Khớp nối mềm gang cầu BE, gioăng cao su, Dùng nối ống HDPE/gang/thép/PVC/Inox</t>
  </si>
  <si>
    <t>ISO 2531:2009</t>
  </si>
  <si>
    <t>Khớp nối mềm gang cầu BE DN50 (mm)</t>
  </si>
  <si>
    <t xml:space="preserve">Bằng gang cầu </t>
  </si>
  <si>
    <t>Khớp nối mềm gang cầu BE DN 65 (mm)</t>
  </si>
  <si>
    <t>Khớp nối mềm gang cầu BE DN80 (mm)</t>
  </si>
  <si>
    <t>Khớp nối mềm gang cầu BE DN 100 (mm)</t>
  </si>
  <si>
    <t>Khớp nối mềm gang cầu BE DN 125 (mm)</t>
  </si>
  <si>
    <t>Khớp nối mềm gang cầu BE DN140 (mm)</t>
  </si>
  <si>
    <t>Khớp nối mềm gang cầu BE DN150 (mm)</t>
  </si>
  <si>
    <t>Khớp nối mềm gang cầu BE DN180 (mm)</t>
  </si>
  <si>
    <t>Khớp nối mềm gang cầu BE DN 200 (mm)</t>
  </si>
  <si>
    <t>Khớp nối mềm gang cầu BE DN 225 (mm)</t>
  </si>
  <si>
    <t>Khớp nối mềm gang cầu BE DN 250 (mm)</t>
  </si>
  <si>
    <t>Khớp nối mềm gang cầu BE DN 280 (mm)</t>
  </si>
  <si>
    <t>Khớp nối mềm gang cầu BE DN 300 (mm)</t>
  </si>
  <si>
    <t>Khớp nối mềm gang cầu BE DN 350 (mm)</t>
  </si>
  <si>
    <t>Khớp nối mềm gang cầu BE DN 400 (mm)</t>
  </si>
  <si>
    <t>Khớp nối mềm gang cầu BE DN 450 (mm)</t>
  </si>
  <si>
    <t>Khớp nối mềm gang cầu BE DN 500 (mm)</t>
  </si>
  <si>
    <t>Khớp nối mềm gang cầu BE DN600 (mm)</t>
  </si>
  <si>
    <t>Khớp nối mềm EE, gang cầu, gioăng cao su, Dùng nối ống HDPE/gang/thép/PVC/inox</t>
  </si>
  <si>
    <t>Khớp nối mềm gang cầu EE DN 50  (mm)</t>
  </si>
  <si>
    <t>Khớp nối mềm gang cầu EE DN 65 (mm)</t>
  </si>
  <si>
    <t>Khớp nối mềm gang cầu EE DN  80 (mm)</t>
  </si>
  <si>
    <t>Khớp nối mềm gang cầu EE DN 100 (mm)</t>
  </si>
  <si>
    <t>Khớp nối mềm gang cầu EE DN 125 (mm)</t>
  </si>
  <si>
    <t>Khớp nối mềm gang cầu EE DN  140 (mm)</t>
  </si>
  <si>
    <t>Khớp nối mềm gang cầu EE DN 150 (mm)</t>
  </si>
  <si>
    <t>Khớp nối mềm gang cầu EE DN 180 (mm)</t>
  </si>
  <si>
    <t>Khớp nối mềm gang cầu EE DN 200 (mm)</t>
  </si>
  <si>
    <t>Khớp nối mềm gang cầu EE DN 225 (mm)</t>
  </si>
  <si>
    <t>Khớp nối mềm gang cầu EE DN 250 (mm)</t>
  </si>
  <si>
    <t>Khớp nối mềm gang cầu EE DN 280 (mm)</t>
  </si>
  <si>
    <t>Khớp nối mềm gang cầu EE DN 300 (mm)</t>
  </si>
  <si>
    <t>Khớp nối mềm gang cầu EE DN 350 (mm)</t>
  </si>
  <si>
    <t>Khớp nối mềm gang cầu EE DN 400 (mm)</t>
  </si>
  <si>
    <t>Khớp nối mềm gang cầu EE DN 450 (mm)</t>
  </si>
  <si>
    <t>Khớp nối mềm gang cầu EE DN 500 (mm)</t>
  </si>
  <si>
    <t>Khớp nối mềm gang cầu EE DN 600 (mm)</t>
  </si>
  <si>
    <t xml:space="preserve"> Khớp nối mềm gang cầu BE, tích hợp gioăng đồng chuyên dùng nối ống HDPE</t>
  </si>
  <si>
    <t>Khớp nối mềm gang cầu BE DN 560 (mm)</t>
  </si>
  <si>
    <t xml:space="preserve"> Khớp nối mềm gang cầu EE, tích hợp gioăng đồng chuyên dùng nối ống HDPE</t>
  </si>
  <si>
    <t>Khớp nối mềm gang cầu EE DN 560 (mm)</t>
  </si>
  <si>
    <t>Đai khởi thủy bằng gang cầu</t>
  </si>
  <si>
    <t>Đai khởi thủy gang cầu DN 32 (mm) x 1/2" ; 3/4"</t>
  </si>
  <si>
    <t>Bằng gang cầu Dầy 5mm</t>
  </si>
  <si>
    <t>Đai khởi thủy gang cầu DN 40(mm) x 1/2" ; 3/4"</t>
  </si>
  <si>
    <t>Bằng gang cầu  Dầy 5mm</t>
  </si>
  <si>
    <t>Đai khởi thủygang cầu DN 50(mm) x 1/2" ; 3/4"</t>
  </si>
  <si>
    <t>Đai khởi thủy gang cầu DN 63 (mm)x 1/2" ; 3/4"</t>
  </si>
  <si>
    <t>Đai khởi thủy gang cầu DN 75 (mm) x 1/2" ; 3/4"; 1"</t>
  </si>
  <si>
    <t>Đai khởi thủy gang cầu DN 90 (mm) x  3/4"' 1"</t>
  </si>
  <si>
    <t>Bằng gang cầu Dầy 7mm</t>
  </si>
  <si>
    <t>Đai khởi thủy gang cầu DN 90 (mm) x  1 1/4", 1 1/2'',  2''</t>
  </si>
  <si>
    <t xml:space="preserve"> Nắp chụp hố van gang bằng gang cầu</t>
  </si>
  <si>
    <t>Nắp chụp hố van gang cầu DN100 (mm)</t>
  </si>
  <si>
    <t>Nắp chụp hố van gang cầu DN150 (mm)</t>
  </si>
  <si>
    <t>Y lọc bằng gang  cầu</t>
  </si>
  <si>
    <t>Y lọc gang cầu DN50(mm)</t>
  </si>
  <si>
    <t>gang cầu</t>
  </si>
  <si>
    <t>Y lọc gang cầu DN65(mm)</t>
  </si>
  <si>
    <t>Y lọc gang cầu DN80(mm)</t>
  </si>
  <si>
    <t>Y lọc gang cầu DN100(mm)</t>
  </si>
  <si>
    <t>Y lọc gang cầu DN150(mm)</t>
  </si>
  <si>
    <t>Y lọc gang cầu DN200(mm)</t>
  </si>
  <si>
    <t>Y lọc gang cầu DN250(mm)</t>
  </si>
  <si>
    <t>Y lọc gang cầu DN300(mm)</t>
  </si>
  <si>
    <t>Van hút  gang cầu</t>
  </si>
  <si>
    <t>Van hút gang cầu DN50 (mm)</t>
  </si>
  <si>
    <t>Gang cầu</t>
  </si>
  <si>
    <t>Van hút gang cầu DN65 (mm)</t>
  </si>
  <si>
    <t>Van hút gang cầu DN80 (mm)</t>
  </si>
  <si>
    <t>Van hút gang cầu DN100 (mm)</t>
  </si>
  <si>
    <t>Van hút gang cầu DN150 (mm)</t>
  </si>
  <si>
    <t>Van hút gang cầu DN200 (mm)</t>
  </si>
  <si>
    <t>Van hút gang cầu DN250 (mm)</t>
  </si>
  <si>
    <t>Van hút gang cầu DN300 (mm)</t>
  </si>
  <si>
    <t>Tê lọc rác gang cầu cầu</t>
  </si>
  <si>
    <t>Tê lọc rác gang cầu DN50(mm)</t>
  </si>
  <si>
    <t>Tê lọc rác gang cầu DN65(mm)</t>
  </si>
  <si>
    <t>Tê lọc rác gang cầu DN80(mm)</t>
  </si>
  <si>
    <t>Tê lọc rác gang cầu DN100(mm)</t>
  </si>
  <si>
    <t>Tê lọc rác gang cầu DN125(mm)</t>
  </si>
  <si>
    <t>Tê lọc rác gang cầu DN150(mm)</t>
  </si>
  <si>
    <t>Tê lọc rác gang cầu DN200(mm)</t>
  </si>
  <si>
    <t>Tê lọc rác gang cầu DN250(mm)</t>
  </si>
  <si>
    <t>Tê lọc rác gang cầu DN300(mm)</t>
  </si>
  <si>
    <t>Cút gang cầu  45 độ, tích hợp gioăng cao su (BB)</t>
  </si>
  <si>
    <t>Cút (chếch)  gang cầu 45 độ DN 80 (mm)</t>
  </si>
  <si>
    <t>Cút (chếch) gang cầu 45 độ, DN 100 (mm)</t>
  </si>
  <si>
    <t>Cút (chếch) gang cầu 45 độ ,DN 150 (mm)</t>
  </si>
  <si>
    <t>Cút (chếch) gang cầu 45 độ, DN 200 (mm)</t>
  </si>
  <si>
    <t>Cút gang cầu  45 độ, tích hợp gioăng cao su (EE)</t>
  </si>
  <si>
    <t>Cút (chếch) gang cầu 45 độ, DN 180 (mm)</t>
  </si>
  <si>
    <t>Cút gang cầu  90 độ, tích hợp gioăng cao su (BB)</t>
  </si>
  <si>
    <t>Cút gang cầu 90 độ DN 80 (mm)</t>
  </si>
  <si>
    <t>Cút gang cầu 90 độ, DN 100 (mm)</t>
  </si>
  <si>
    <t>Cút gang cầu 90 độ ,DN 150 (mm)</t>
  </si>
  <si>
    <t>Cút gang cầu 90 độ, DN 200 (mm)</t>
  </si>
  <si>
    <t>Cút gang cầu  90 độ, tích hợp gioăng cao su (EE)</t>
  </si>
  <si>
    <t>Cút gang cầu 90 độ, DN 180 (mm)</t>
  </si>
  <si>
    <t>Cút gang cầu EE (FF) 45 độ, tích hợp gioăng đồng</t>
  </si>
  <si>
    <t>Cút EE (chếch)gang cầu 45 độ DN 80 (mm)</t>
  </si>
  <si>
    <t>Cút EE (chếch) gang cầu 45 độ, DN 100 (mm)</t>
  </si>
  <si>
    <t>Cút EE (chếch) gang cầu 45 độ ,DN 150 (mm)</t>
  </si>
  <si>
    <t>Cút EE(chếch) gang cầu 45 độ, DN 180 (mm)</t>
  </si>
  <si>
    <t>Cút EE(chếch) gang cầu 45 độ, DN 200 (mm)</t>
  </si>
  <si>
    <t>Cút gang cầu EE (FF) 90 độ, tích hợp gioăng đồng</t>
  </si>
  <si>
    <t>Cút EE gang cầu 90 độ DN 80 (mm)</t>
  </si>
  <si>
    <t>Cút EE gang cầu 90 độ, DN 100 (mm)</t>
  </si>
  <si>
    <t>Cút EE gang cầu 90 độ ,DN 150 (mm)</t>
  </si>
  <si>
    <t>Cút EE gang cầu 90 độ, DN 180 (mm)</t>
  </si>
  <si>
    <t>Cút EE gang cầu 90 độ, DN 200 (mm)</t>
  </si>
  <si>
    <t>Bù BU bằng gang cầu</t>
  </si>
  <si>
    <t>Bù BU gang cầu DN 80 (mm)</t>
  </si>
  <si>
    <t>Bù BU gang cầu, DN 100 (mm)</t>
  </si>
  <si>
    <t>Bù BU gang cầu,DN 150 (mm)</t>
  </si>
  <si>
    <t>Bù BU gang cầu, DN 180 (mm)</t>
  </si>
  <si>
    <t>Bù BU gang cầu, DN 200 (mm)</t>
  </si>
  <si>
    <t>Tê gang cầu tích hợp gioăng đồng (FBF)</t>
  </si>
  <si>
    <t>Tê gang cầuDN100*80(mm)</t>
  </si>
  <si>
    <t>Tê gang cầuDN 100*100(mm)</t>
  </si>
  <si>
    <t>Tê gang cầuDN 150*80(mm)</t>
  </si>
  <si>
    <t>Tê gang cầuDN 150*100(mm)</t>
  </si>
  <si>
    <t>Tê gang cầuDN 150*150(mm)</t>
  </si>
  <si>
    <t>Tê gang cầuDN 180 x80(mm)</t>
  </si>
  <si>
    <t>Tê gang cầuDN 180 x 100(mm)</t>
  </si>
  <si>
    <t>Tê gang cầuDN 180 x 180(mm)</t>
  </si>
  <si>
    <t>Tê gang cầuDN 200*80(mm)</t>
  </si>
  <si>
    <t>Tê gang cầuDN 200*100(mm)</t>
  </si>
  <si>
    <t>Tê gang cầuDN 200*150(mm)</t>
  </si>
  <si>
    <t>Tê gang cầuDN 200*200(mm)</t>
  </si>
  <si>
    <t>Tê gang cầu tích hợp gioăng đồng (EEE)</t>
  </si>
  <si>
    <t>Tê gang cầuDN 80*80(mm)</t>
  </si>
  <si>
    <t>Côn thu EE gang cầu, tích hợp gioăng đồng</t>
  </si>
  <si>
    <t>Côn thu EE gang cầu DN100*80(mm)</t>
  </si>
  <si>
    <t>Côn thu EE gang cầuDN 150*80(mm)</t>
  </si>
  <si>
    <t>Côn thu EE gang cầuDN 150*100(mm)</t>
  </si>
  <si>
    <t>Côn thu EE gang cầuDN 180 x80(mm)</t>
  </si>
  <si>
    <t>Côn thu EE gang cầuDN 180 x 100(mm)</t>
  </si>
  <si>
    <t>Côn thu EE gang cầuDN 200*80(mm)</t>
  </si>
  <si>
    <t>Côn thu EE gang cầuDN 200*100(mm)</t>
  </si>
  <si>
    <t>Côn thu EE gang cầuDN 200*150(mm)</t>
  </si>
  <si>
    <t>Côn thu gang cầu, gioăng cao su (BB)</t>
  </si>
  <si>
    <t>Côn thu gang cầu DN100*80 (mm)</t>
  </si>
  <si>
    <t>Côn thu gang cầuDN 150*80 (mm)</t>
  </si>
  <si>
    <t>Côn thu gang cầuDN 150*100 (mm)</t>
  </si>
  <si>
    <t>Côn thu gang cầuDN 180 x 80 (mm)</t>
  </si>
  <si>
    <t>Côn thu gang cầuDN 180 x 100 (mm)</t>
  </si>
  <si>
    <t>Côn thu gang cầuDN 200x 80 (mm)</t>
  </si>
  <si>
    <t>Côn thu gang cầuDN200*100 (mm)</t>
  </si>
  <si>
    <t>Côn thu gang cầuDN200*150 (mm)</t>
  </si>
  <si>
    <t>Côn thu gang cầu, gioăng cao su (EE)</t>
  </si>
  <si>
    <t>Tê gang cầu gioăng cao su (FBF)</t>
  </si>
  <si>
    <t>Tê gang cầu gioăng cao su (EEE)</t>
  </si>
  <si>
    <t>Tê gang cầu BBB</t>
  </si>
  <si>
    <t>Trụ cứu hỏa</t>
  </si>
  <si>
    <t>ISO 2531:2009; ISO 9001: 2015</t>
  </si>
  <si>
    <t>Trụ cứu hỏa gang cầu DN 100 hiệu ATK model ATK100</t>
  </si>
  <si>
    <t>Trụ cứu hỏa gang xám DN 100 hiệu VTECO model ATK100</t>
  </si>
  <si>
    <t>Gang xám</t>
  </si>
  <si>
    <t>Đai sửa chữa Inox</t>
  </si>
  <si>
    <t>ISO 9001:2015</t>
  </si>
  <si>
    <t>Đai sửa chữa Inox 1 mảnh DN 25</t>
  </si>
  <si>
    <t>Inox 304</t>
  </si>
  <si>
    <t>Đai sửa chữa Inox 1 mảnh DN 32</t>
  </si>
  <si>
    <t>Đai sửa chữa Inox 1 mảnh DN 40</t>
  </si>
  <si>
    <t>Đai sửa chữa Inox 1 mảnh DN 50</t>
  </si>
  <si>
    <t>Đai sửa chữa Inox 1 mảnh DN 65</t>
  </si>
  <si>
    <t>Đai sửa chữa Inox  loại 2 mảnh, DN 80</t>
  </si>
  <si>
    <t>Đai sửa chữa Inox  loại 2 mảnh, DN 100</t>
  </si>
  <si>
    <t>Đai sửa chữa Inox  loại 2 mảnh, DN 125</t>
  </si>
  <si>
    <t>Đai sửa chữa Inox  loại 2 mảnh, DN 150</t>
  </si>
  <si>
    <t>Đai sửa chữa Inox  loại 2 mảnh, DN 180</t>
  </si>
  <si>
    <t>Đai sửa chữa Inox  loại 2 mảnh, DN 200</t>
  </si>
  <si>
    <t>Đai sửa chữa Inox  loại 2 mảnh, DN 225</t>
  </si>
  <si>
    <t>Đai sửa chữa Inox  loại 2 mảnh, DN 250</t>
  </si>
  <si>
    <t>Đai sửa chữa Inox  loại 2 mảnh, DN 280</t>
  </si>
  <si>
    <t>Đai sửa chữa Inox  loại 2 mảnh, DN 300</t>
  </si>
  <si>
    <t>Đai sửa chữa Inox  loại 2 mảnh, DN 350</t>
  </si>
  <si>
    <t>Đai sửa chữa Inox  loại 2 mảnh, DN 380</t>
  </si>
  <si>
    <t>Đai sửa chữa Inox  loại 2 mảnh, DN 400</t>
  </si>
  <si>
    <t>Đai sửa chữa Inox  loại 2 mảnh, DN 450</t>
  </si>
  <si>
    <t>Đai sửa chữa Inox  loại 2 mảnh, DN 480</t>
  </si>
  <si>
    <t>Đai sửa chữa Inox  loại 2 mảnh, DN 500</t>
  </si>
  <si>
    <t>Cát tô</t>
  </si>
  <si>
    <t>Công tt TNHH Sơn Dũng Quảng Trị - Giá bán tại bãi tập kết xã Triệu Ái, huyện Triệu Phong</t>
  </si>
  <si>
    <t>350x1070mm 3dem5</t>
  </si>
  <si>
    <t>400x1070mm 4dem</t>
  </si>
  <si>
    <t>450x1070mm 4dem5</t>
  </si>
  <si>
    <t>500x1070mm 5dem0</t>
  </si>
  <si>
    <t>Tôn màu Đông Á - AZ50</t>
  </si>
  <si>
    <t>Tôn lạnh màu Đông Á - AZ75</t>
  </si>
  <si>
    <t>260x1070mm 2dem6</t>
  </si>
  <si>
    <t>300x1070mm 3dem</t>
  </si>
  <si>
    <t>Ống nhựa PPR Sino</t>
  </si>
  <si>
    <t>Ống cấp nước lạnh D20 PN10</t>
  </si>
  <si>
    <t>Ống cấp nước lạnh D25 PN10</t>
  </si>
  <si>
    <t>Ống cấp nước lạnh D3 PN10</t>
  </si>
  <si>
    <t>Ống cấp nước lạnh D40 PN10</t>
  </si>
  <si>
    <t>Ống cấp nước lạnh D50 PN10</t>
  </si>
  <si>
    <t>Ống cấp nước lạnh D63 PN10</t>
  </si>
  <si>
    <t>Ống cấp nước lạnh D75 PN10</t>
  </si>
  <si>
    <t>Ống cấp nước nóng D20 PN20</t>
  </si>
  <si>
    <t>Ống cấp nước nóng D25 PN20</t>
  </si>
  <si>
    <t>Ống cấp nước nóng D32 PN20</t>
  </si>
  <si>
    <t>Ống cấp nước nóng D40 PN20</t>
  </si>
  <si>
    <t>Ống cấp nước nóng D50 PN20</t>
  </si>
  <si>
    <t>Ống uPVC Sino</t>
  </si>
  <si>
    <t>Ống D34 Class2</t>
  </si>
  <si>
    <t>Ống D42 Class2</t>
  </si>
  <si>
    <t>Ống D48 Class2</t>
  </si>
  <si>
    <t>Ống D60 Class2</t>
  </si>
  <si>
    <t>Ống D75 Class2</t>
  </si>
  <si>
    <t>Ống D90 Class2</t>
  </si>
  <si>
    <t>Ống D110 Class2</t>
  </si>
  <si>
    <t>Ống D140 Class2</t>
  </si>
  <si>
    <t>Ống D200 Class2</t>
  </si>
  <si>
    <t>Ống D300 Class2</t>
  </si>
  <si>
    <t>Công ty TNHH MTV Việt Khải Hưng, địa chỉ 19 Nguyễn Công Trứ, thành phố Đông Hà - Giá bán tại thành phố Đông Hà</t>
  </si>
  <si>
    <t>Các loại phụ kiện điện</t>
  </si>
  <si>
    <t>chiếc</t>
  </si>
  <si>
    <t>Ống cứng D16 chống cháy</t>
  </si>
  <si>
    <t>cây</t>
  </si>
  <si>
    <t>2,92m/cây</t>
  </si>
  <si>
    <t>Ống cứng D20 chống cháy</t>
  </si>
  <si>
    <t>Ống cứng D25 chống cháy</t>
  </si>
  <si>
    <t>Ống cứng D32 chống cháy</t>
  </si>
  <si>
    <t>Ống xoán HDPE D40/30</t>
  </si>
  <si>
    <t>Ống xoán HDPE D50/40</t>
  </si>
  <si>
    <t>Ống xoán HDPE D65/50</t>
  </si>
  <si>
    <t>Ống xoán HDPE D85/65</t>
  </si>
  <si>
    <t>Ống xoán HDPE D105/80</t>
  </si>
  <si>
    <t>Ống xoán HDPE D30/100</t>
  </si>
  <si>
    <t>Đế ấm chữ nhật chống cháy</t>
  </si>
  <si>
    <t>Tủ điện chứa 2-4 module</t>
  </si>
  <si>
    <t>Tủ điện chứa 5-8 module</t>
  </si>
  <si>
    <t>Tủ điện chứa 9-12 module</t>
  </si>
  <si>
    <t>Mặt chứa hạt công tắc, TV, mạng</t>
  </si>
  <si>
    <t>Hạt công tắc 1 chiều</t>
  </si>
  <si>
    <t>Hạt công tắc 2 chiều</t>
  </si>
  <si>
    <t>Hạt TV</t>
  </si>
  <si>
    <t>Hạt điện thoại</t>
  </si>
  <si>
    <t>Hạt Internet</t>
  </si>
  <si>
    <t>Ổ cắm đơn 3 chấu 16A</t>
  </si>
  <si>
    <t>Ổ cắm đôi 3 chấu 16A</t>
  </si>
  <si>
    <t>MCB 1P 10, 16, 20, 25, 32, 40 (A), Icu=4,5kA</t>
  </si>
  <si>
    <t>MCB 2P 10, 16, 20, 25, 32, 40 (A), Icu=4,5kA</t>
  </si>
  <si>
    <t>MCB 2P 50, 63 (A), Icu=4,5kA</t>
  </si>
  <si>
    <t>MCB 3P 50, 63 (A), Icu=4,5kA</t>
  </si>
  <si>
    <t>MCCB 3P 40, 50, 63 (A), Icu=18kA</t>
  </si>
  <si>
    <t>MCCB 3P 75, 100 (A), Icu=22kA</t>
  </si>
  <si>
    <t>MCCB 150, 200 (A), Icu=30kA</t>
  </si>
  <si>
    <t>Quạt thông gió</t>
  </si>
  <si>
    <t>Gắn trần 5,5m3/min</t>
  </si>
  <si>
    <t>Gắn trần 12,5m3/min</t>
  </si>
  <si>
    <t>Gắn tường 9,5m3/min</t>
  </si>
  <si>
    <t>Gắn tường 14,5m3/min</t>
  </si>
  <si>
    <t>Gắn tường 18,5m3/min</t>
  </si>
  <si>
    <t>Dây, cáp tín hiệu</t>
  </si>
  <si>
    <t>Cáp điện thoại 2P chống ẩm</t>
  </si>
  <si>
    <t>Cáp Internet CAT5 (5UTP)</t>
  </si>
  <si>
    <t>Cáp Internet CAT6 (6UTP)</t>
  </si>
  <si>
    <t>Cáp tín hiệu CVV 2x0,75 mm2</t>
  </si>
  <si>
    <t>Cáp tín hiệu CVV 4x0,75 mm2</t>
  </si>
  <si>
    <t>Cáp tín hiệu màng kim loại 2x0,75mm2</t>
  </si>
  <si>
    <t>Cáp tín hiệu màng kim loại 4x0,75mm2</t>
  </si>
  <si>
    <t>Biển bảo bằng nhôm dày 2mm; màng phản quang 3M, series 610 (Mỹ)</t>
  </si>
  <si>
    <t>Biển báo tam giác cạnh 70cm, sườn thép hộp 26x13x1,2mm mạ kẽm</t>
  </si>
  <si>
    <t>Biển báo tam giác cạnh 90cm, sườn thép hộp 26x13x1,2mm mạ kẽm</t>
  </si>
  <si>
    <t>Biển báo tròn đường kính 70cm, sườn thép hộp 26x13x1,2mm mạ kẽm</t>
  </si>
  <si>
    <t>Biển báo tròn đường kính 90cm, sườn thép hộp 26x13x1,2mm mạ kẽm</t>
  </si>
  <si>
    <t>Biển báo chữ nhật, sườn thép hộp 26x13x1,2mm mạ kẽm</t>
  </si>
  <si>
    <t>Biển báo chữ nhật, sườn thép hộp 40x20x1,2mm mạ kẽm</t>
  </si>
  <si>
    <t>Biển bảo bằng thép dày 2mm; màng phản quang 3M, series 3930 (Mỹ)</t>
  </si>
  <si>
    <t>Biển bảo bằng nhôm dày 2mm; màng phản quang 3M, series 3930 (Mỹ)</t>
  </si>
  <si>
    <t>Cột đỡ mạ kẽm</t>
  </si>
  <si>
    <t>Cột</t>
  </si>
  <si>
    <t>Khe co giãn răng lược</t>
  </si>
  <si>
    <t>Khe co giãn răng lược dạng hình sin - loại khe có tổng độ dịch chuyển 30 mm</t>
  </si>
  <si>
    <t>Khe co giãn răng lược dạng hình thang - loại khe có tổng độ dịch chuyển 30mm</t>
  </si>
  <si>
    <t>Khe co giãn răng lược dạng hình thang - loại khe có tổng độ dịch chuyển 80mm</t>
  </si>
  <si>
    <t>Khe co giãn răng lược dạng hình thang - loại khe có tổng độ dịch chuyển 100mm</t>
  </si>
  <si>
    <t>Biển báo giao thông phản quang; Khe co giãn</t>
  </si>
  <si>
    <t>Công ty cổ phần khoa học công nghệ Việt Nam - Giá bao gồm chi phí vận chuyển và bốc dỡ lên xuống đến địa điểm tập trung theo yêu cầu bên mua trên địa bàn tỉnh Quảng Trị</t>
  </si>
  <si>
    <t>D300 âm dương 1 đầu loe, chiều dày thành ống 40mm</t>
  </si>
  <si>
    <t>D400 âm dương 1 đầu loe, chiều dày thành ống 45mm</t>
  </si>
  <si>
    <t>D500 âm dương 1 đầu loe, chiều dày thành ống 50mm</t>
  </si>
  <si>
    <t>D600 âm dương 1 đầu loe, chiều dày thành ống 60mm</t>
  </si>
  <si>
    <t>D750 một đầu âm, 1 đầu dương, chiều dày thành ống 80mm</t>
  </si>
  <si>
    <t>D800 âm dương 1 đầu loe, chiều dày thành ống 80mm</t>
  </si>
  <si>
    <t>D1000 một đầu âm, 1 đầu dương, chiều dày thành ống 100mm</t>
  </si>
  <si>
    <t>D1000 âm dương 1 đầu loe, chiều dày thành ống 100mm</t>
  </si>
  <si>
    <t>D1200 một đầu âm, 1 đầu dương, chiều dày thành ống 120mm</t>
  </si>
  <si>
    <t>D1250 một đầu âm, 1 đầu dương, chiều dày thành ống 120mm</t>
  </si>
  <si>
    <t>Ống cống BTCT M300, chiều dài L=2m, cấp T, tải trọng VH, chiều cao đắp trên cống H=0,5 đến 4m</t>
  </si>
  <si>
    <t>Ống cống BTCT M300, chiều dài L=2m, cấp C, tải trọng HL93, chiều cao đắp trên cống H= 4 đến 8m</t>
  </si>
  <si>
    <t>Ống cống BTCT M300, chiều dài L=2m, cấp TC, tải trọng HL93, chiều cao đắp trên cống H=0,5 đến 4m</t>
  </si>
  <si>
    <t>Công ty cổ phần bê tông Vân Phong - Địa chỉ: Số 36 Lê Thánh Tông, Phường 5, thành phố Đông Hà</t>
  </si>
  <si>
    <t>IX</t>
  </si>
  <si>
    <t>SƠN CÁC LOẠI</t>
  </si>
  <si>
    <t>Sơn cao cấp</t>
  </si>
  <si>
    <t>Sơn nội thất - Five Stars (sơn bóng) (5,5kg)</t>
  </si>
  <si>
    <t>Lon</t>
  </si>
  <si>
    <t>Sơn nội thất - Protect (sơn mịn cao cấp) (22,95kg)</t>
  </si>
  <si>
    <t>Thùng</t>
  </si>
  <si>
    <t>Sơn nội thất - Jolie (Sơn mịn) (23,8kg)</t>
  </si>
  <si>
    <t>Sơn ngoại thất - Five Stars (Chống trầy xước, chống thấm, bóng) (5,5kg)</t>
  </si>
  <si>
    <t>Sơn ngoại thất - Protect (Sơn bóng mờ, che phủ hiệu quả) (19,72kg)</t>
  </si>
  <si>
    <t>In sealer - Sơn lót kháng kiềm Nội thất (22kg)</t>
  </si>
  <si>
    <t>Ex sealer - Sơn lót kháng kiềm Ngoại thất (20,4kg)</t>
  </si>
  <si>
    <t>CCT11A - Chống thấm pha xi măng (19,5kg)</t>
  </si>
  <si>
    <t>CT12 - Sơn chống thấm màu (18,36kg)</t>
  </si>
  <si>
    <t>Bột trét tường, trần - Kapal 5in1 - tăng khả năng chống thấm (40kg)</t>
  </si>
  <si>
    <t>Bao</t>
  </si>
  <si>
    <t>Sơn kinh tế Vinason</t>
  </si>
  <si>
    <t>Sơn nội thất có độ che phủ cao (23kg)</t>
  </si>
  <si>
    <t>Sơn ngoại thất có độ che phủ cao (22,95kg)</t>
  </si>
  <si>
    <t>Sơn lót kháng kiềm nội thất (23,4kg)</t>
  </si>
  <si>
    <t>Sơn lót kháng kiềm ngoại thất (22kg)</t>
  </si>
  <si>
    <t>Bột trét tường nội thất (40kg)</t>
  </si>
  <si>
    <t>Bột trét tường ngoại thất (40kg)</t>
  </si>
  <si>
    <t>Sơn lót kháng kiềm cao cấp nội thất</t>
  </si>
  <si>
    <t>Sơn lót kháng kiềm cao cấp ngoại thất</t>
  </si>
  <si>
    <t xml:space="preserve">Sơn nội thất kinh tế </t>
  </si>
  <si>
    <t>Sơn mịn nội thất cao cấp</t>
  </si>
  <si>
    <t>Sơn bóng cao cấp nội thất</t>
  </si>
  <si>
    <t>Sơn mịn ngoại thất cao cấp</t>
  </si>
  <si>
    <t>Sơn bóng cao cấp ngoại thất</t>
  </si>
  <si>
    <t>Sơn lót cao cấp nội thất (18L)</t>
  </si>
  <si>
    <t>Lít</t>
  </si>
  <si>
    <t>Sơn lót cao cấp ngoại thất (18L)</t>
  </si>
  <si>
    <t>Chất chống thấm pha xi măng (18L)</t>
  </si>
  <si>
    <t>Sơn nội thất trong nhà For Int (17,5L)</t>
  </si>
  <si>
    <t>Sơn trắng trần Ceiling White (18L)</t>
  </si>
  <si>
    <t>Sơn ngoại thất bóng mờ, chống thấm (17,5L)</t>
  </si>
  <si>
    <t>Sơn ngoại thất kinh tế (17,5L)</t>
  </si>
  <si>
    <t>Bột trét tường nội thất</t>
  </si>
  <si>
    <t>Bột trét tường ngoại thất</t>
  </si>
  <si>
    <t>Sơn siêu bóng nội thất, bảo vệ và trang trí đặc biệt (5l)</t>
  </si>
  <si>
    <t>Sơn siêu bóng nội thất cao cấp (18l)</t>
  </si>
  <si>
    <t>Sơn bóng nội thất cao cấp (18l)</t>
  </si>
  <si>
    <t>Sơn nội thất lau chùi hiệu quả (18l)</t>
  </si>
  <si>
    <t>Sơn nội thất cao cấp (18l)</t>
  </si>
  <si>
    <t>Sơn siêu trắng trần (18l)</t>
  </si>
  <si>
    <t>Sơn siêu bóng ngoại thất, bảo vệ tường đặc biệt (5l)</t>
  </si>
  <si>
    <t>Sơn siêu bóng ngoại thất cao cấp (18l)</t>
  </si>
  <si>
    <t>Sơn bóng ngoại thất cao cấp (18l)</t>
  </si>
  <si>
    <t>Sơn mịn ngoại thất cao cấp (18l)</t>
  </si>
  <si>
    <t>Sơn lót kháng kiềm ngoại thất (18l)</t>
  </si>
  <si>
    <t>Sơn lót kháng kiềm nội thất (18l)</t>
  </si>
  <si>
    <t>Sơn lót kháng kiềm nội thất Swhite (18l)</t>
  </si>
  <si>
    <t>Sơn lót trong nhà (18l)</t>
  </si>
  <si>
    <t>Sơn chống thấm đa năng (18l)</t>
  </si>
  <si>
    <t>Sơn chống thấm màu (18l)</t>
  </si>
  <si>
    <t>Sơn phủ bóng (18l)</t>
  </si>
  <si>
    <t>Sơn nội thất</t>
  </si>
  <si>
    <t>Spec Taket super wall for interior (17,5L)</t>
  </si>
  <si>
    <t>Spec Walli pure matt (17,5L)</t>
  </si>
  <si>
    <t>Spec Hello fast interior (18L)</t>
  </si>
  <si>
    <t>Spec Eko - láng mịn (18L)</t>
  </si>
  <si>
    <t>Sơn ngoại thất</t>
  </si>
  <si>
    <t>Spec Eko bảo vệ hoàn hảo (18L)</t>
  </si>
  <si>
    <t>Sơn lót</t>
  </si>
  <si>
    <t>Spec Eko primrt for exterior (18L)</t>
  </si>
  <si>
    <t>Spec Eko primrt for interior (18L)</t>
  </si>
  <si>
    <t>Chống thấm</t>
  </si>
  <si>
    <t>Spec taket extra water proof (18L)</t>
  </si>
  <si>
    <t>Spec super fixx (18L)</t>
  </si>
  <si>
    <t xml:space="preserve">Bột trét </t>
  </si>
  <si>
    <t>Spec wally putty for Int&amp;Ext (40kg)</t>
  </si>
  <si>
    <t>Bột bả nội thất (40kg)</t>
  </si>
  <si>
    <t>Bột bả ngoại thất (40kg)</t>
  </si>
  <si>
    <t>Sơn chống thấm cho vách, ban công, tường (20kg)</t>
  </si>
  <si>
    <t>Sơn chống thấm cao cấp (18L)</t>
  </si>
  <si>
    <t>Sơn bán bóng ngoại thất Vicoat (5L)</t>
  </si>
  <si>
    <t>Sơn mờ nội thất Terralast (18L)</t>
  </si>
  <si>
    <t>Sơn dùng cho nội thất Terramat (25kg)</t>
  </si>
  <si>
    <t>Sơn bóng mờ nội thất Terratop (18L)</t>
  </si>
  <si>
    <t>Sơn lót chống kiềm (20kg)</t>
  </si>
  <si>
    <t>Sơn dùng cho sân Tennis (20kg)</t>
  </si>
  <si>
    <t>Sơn lót dùng cho sân Tennis (18kg)</t>
  </si>
  <si>
    <t>Sơn lót kháng kiềm trong nhà K109 (20kg)</t>
  </si>
  <si>
    <t>Sơn không bóng trong nhà K771 (20kg)</t>
  </si>
  <si>
    <t>Sơn bán bóng cao cấp trong nhà K5500 (20kg)</t>
  </si>
  <si>
    <t>Sơn trắng trần trong nhà K10 (20kg)</t>
  </si>
  <si>
    <t>Sơn lót kháng kiềm ngoài nhà K209 (20kg)</t>
  </si>
  <si>
    <t>Sơn  không bóng ngoài trời K261 (20kg)</t>
  </si>
  <si>
    <t>Sơn không bóng cao cấp ngoài trời K5501 (20kg)</t>
  </si>
  <si>
    <t>Sơn chống thấm ngoài trời CT04 (20kg)</t>
  </si>
  <si>
    <t>Bột bả trong nhà (25kg)</t>
  </si>
  <si>
    <t>Bột bả ngoài trời (25kg)</t>
  </si>
  <si>
    <t>Chất chống thấm xi măng bê tông CT-11A (20kg)</t>
  </si>
  <si>
    <t>Sơn bóng mờ trong nhà VS124 (20kg)</t>
  </si>
  <si>
    <t>Sơn bóng cao cấp ngoài trời BS315 (20kg)</t>
  </si>
  <si>
    <t>Sơn lót kháng kiềm trong nhà và ngoài trời CK242 (22kg)</t>
  </si>
  <si>
    <t>Chất chống thấm trộn xi măng DS600 (20kg)</t>
  </si>
  <si>
    <t>Bột bả trong nhà A200 (40kg)</t>
  </si>
  <si>
    <t>Bột bả chống thấm ngoài trời A300 (40kg)</t>
  </si>
  <si>
    <t>X</t>
  </si>
  <si>
    <t>Sơn Nice Space</t>
  </si>
  <si>
    <t>Sơn nội thất HT18 (23kg)</t>
  </si>
  <si>
    <t>Sơn nội thất cao cấp HT06 (22kg)</t>
  </si>
  <si>
    <t>Sơn nội thất siêu trắng trần HT05 (23kg)</t>
  </si>
  <si>
    <t>Sơn lót kháng kiềm nội thất (21kg)</t>
  </si>
  <si>
    <t>Sơn ngoại thất HT19 (22kg)</t>
  </si>
  <si>
    <t>Sơn ngoại thất cao cấp HT10 (22kg)</t>
  </si>
  <si>
    <t>Sơn lót kháng kiềm ngoại thất (21kg)</t>
  </si>
  <si>
    <t>Sơn Rman</t>
  </si>
  <si>
    <t>Sơn nội thất R80 (23kg)</t>
  </si>
  <si>
    <t>Sơn nội thất cao cấp R81 (22kg)</t>
  </si>
  <si>
    <t>Sơn nội thất siêu trắng trần R89 (23kg)</t>
  </si>
  <si>
    <t>Sơn lót kháng kiềm nội thất R90 (21kg)</t>
  </si>
  <si>
    <t>Sơn ngoại thất R84 (22kg)</t>
  </si>
  <si>
    <t>Sơn ngoại thất cao cấp R85 (22kg)</t>
  </si>
  <si>
    <t>Sơn lót kháng kiềm ngoại thất R91 (21kg)</t>
  </si>
  <si>
    <t>XI</t>
  </si>
  <si>
    <t>XII</t>
  </si>
  <si>
    <t>Sơn nội thất Garnet (18L)</t>
  </si>
  <si>
    <t>Sơn nội thất Amet (18L)</t>
  </si>
  <si>
    <t>Sơn ngoại thất Amet (18L)</t>
  </si>
  <si>
    <t>Sơn lót kiềm ngoại thất Sealer (18L)</t>
  </si>
  <si>
    <t>Sơn lót kiềm nội thất PIN (18L)</t>
  </si>
  <si>
    <t>Bột bả nội, ngoại thất cao cấp Topaz (40kg)</t>
  </si>
  <si>
    <t>XIII</t>
  </si>
  <si>
    <t>Sơn nội thất kinh tế, độ phủ cao, chống rêu mốc (23kg)</t>
  </si>
  <si>
    <t>Sơn mịn nội thất cao cấp, mặt sơn nhẵn mịn, chống rêu mốc (23kg)</t>
  </si>
  <si>
    <t>Sơn siêu trắng trần (23kg)</t>
  </si>
  <si>
    <t>Sơn mịn ngoại thất cao cấp, độ phủ cao, chống rêu mốc, chống thấm (20kg)</t>
  </si>
  <si>
    <t>Sơn lót kháng kiềm nội thất kinh tế (23kg)</t>
  </si>
  <si>
    <t>Sơn chống thấm đa năng chống thấm, chống rêu mốc (20kg)</t>
  </si>
  <si>
    <t>Sơn lót kháng kiềm nội thất KTKT-123 (23kg)</t>
  </si>
  <si>
    <t>Sơn mịn nội thất TT-125 (24kg)</t>
  </si>
  <si>
    <t>Sơn siêu trắng nội thất TST-127 (23kg)</t>
  </si>
  <si>
    <t>Sơn lót kháng kiềm ngoại thất TKN-222 (23kg)</t>
  </si>
  <si>
    <t>Sơn mịn ngoại thất TT-125 (23kg)</t>
  </si>
  <si>
    <t>Sơn lau chùi hiệu quả ngoại thất TN-225 (20,5kg)</t>
  </si>
  <si>
    <t>Sơn chống thấm hệ xi măng cao cấp CT-22A (19,5kg)</t>
  </si>
  <si>
    <t>Sơn nội thất che phủ hiệu quả Nano 1* (23kg)</t>
  </si>
  <si>
    <t>Sơn nội thất siêu trắng mịn Nano 2* (23kg)</t>
  </si>
  <si>
    <t>Sơn ngoại thất siêu mịn Titan 3* (21kg)</t>
  </si>
  <si>
    <t>Sơn lót kháng kiềm nội thất cao cấp Pro (21kg)</t>
  </si>
  <si>
    <t>Sơn lót kháng kiềm ngoại thất cao cấp Super Pro (19,8kg)</t>
  </si>
  <si>
    <t>Sơn chống thấm xi măng cao cấp Super Shield (20kg)</t>
  </si>
  <si>
    <t>Bột bả nội thất cao cấp (25kg)</t>
  </si>
  <si>
    <t>Bột bả ngoại thất cao cấp (25kg)</t>
  </si>
  <si>
    <t>Sơn lót kháng kiềm nội thất GP2.NO1 (18L)</t>
  </si>
  <si>
    <t>Sơn lót kháng kiềm nội thất cao cấp GP2.NO2 (18L)</t>
  </si>
  <si>
    <t>Sơn lót kháng kiềm ngoại thất GP2.NG1 (18L)</t>
  </si>
  <si>
    <t>Sơn lót kháng kiềm ngoại thất cao cấp GP2.NG2 (18L)</t>
  </si>
  <si>
    <t>Sơn phủ nội thất kinh tế GP3.KT (18L)</t>
  </si>
  <si>
    <t>Sơn phủ nội thất mờ mịn GP3.NO (18L)</t>
  </si>
  <si>
    <t>Sơn phủ nội thất siêu trắng trần GP4.STT (18L)</t>
  </si>
  <si>
    <t>Sơn phủ ngoại thất kinh tế GP5.NG.KT (18L)</t>
  </si>
  <si>
    <t>Sơn phủ ngoại thất mịn GP5.NG1 (18L)</t>
  </si>
  <si>
    <t>Sơn chống thấm xi măng GP6.CT (18L)</t>
  </si>
  <si>
    <t>Sơn chống thấm màu GP6.CTM (18L)</t>
  </si>
  <si>
    <t>Sơn chống thấm sàn GP6.CTS (18L)</t>
  </si>
  <si>
    <t>Sơn Buildtex</t>
  </si>
  <si>
    <t>Sơn Kapal</t>
  </si>
  <si>
    <t>Sơn Oexpo</t>
  </si>
  <si>
    <t>Sơn Thái Lan - Sơn thần tượng</t>
  </si>
  <si>
    <t>Sơn Spec</t>
  </si>
  <si>
    <t>Sơn Terraco</t>
  </si>
  <si>
    <t>Sơn Kova</t>
  </si>
  <si>
    <t>Sơn Alkaza</t>
  </si>
  <si>
    <t>Sơn Ichi</t>
  </si>
  <si>
    <t>Sơn Hika</t>
  </si>
  <si>
    <t>Sơn Navy</t>
  </si>
  <si>
    <t>Sơn Goopa</t>
  </si>
  <si>
    <t>Sản phẩm Tôn xốp Đại Long - sản xuất theo công nghệ Đài Loan Tôn xốp giấy bạc, chiều dày lớp xốp 16/32mm, tôn cán 11 sóng  khổ 1,07m, hiệu dụng 1m; 1mdài = 1,07m2</t>
  </si>
  <si>
    <t>0,40mm x 1070mm</t>
  </si>
  <si>
    <t>md</t>
  </si>
  <si>
    <t xml:space="preserve">0,45mm x 1070mm </t>
  </si>
  <si>
    <t>0,50mm x 1070mm</t>
  </si>
  <si>
    <t>0,45mm x 1070mm</t>
  </si>
  <si>
    <t>0,30mm x 1070mm</t>
  </si>
  <si>
    <t>0,35mm x 1070mm</t>
  </si>
  <si>
    <t>0,42mm x 1070mm</t>
  </si>
  <si>
    <t>Sản phẩm tôn: Tôn cán 9 sóng, 11 sóng  khổ 1.07m, hiệu dụng 1m. 1mdài = 1.07m2</t>
  </si>
  <si>
    <t>0,25mm x 1070mm</t>
  </si>
  <si>
    <t>Tôn Lạnh trắng Phương Nam AZ100</t>
  </si>
  <si>
    <t>TÔN CÁC LOẠI</t>
  </si>
  <si>
    <t>Tôn Bluescope Zacs Hoa Cương Công nghệ Inok AZ100</t>
  </si>
  <si>
    <t>Tôn Thăng Long – Việt Ý ( màu xanh rêu, đỏ đậm, socola, kem trứng...)</t>
  </si>
  <si>
    <t>Tôn Đông Á AZ50 (màu xanh rêu, đỏ đậm, socola...)</t>
  </si>
  <si>
    <t>Tôn Việt Nhật Trung Quốc ( màu xanh rêu, đỏ đậm)</t>
  </si>
  <si>
    <t>Vật tư ngành nước</t>
  </si>
  <si>
    <t>Công ty TNHH MTV Nhựa Bình Minh miền Bắc</t>
  </si>
  <si>
    <t>Ống uPVC</t>
  </si>
  <si>
    <t>DN 21 x 1,0 - PN 8 - Thoát</t>
  </si>
  <si>
    <t>DN 21 x 1,6 - PN 16 - C2</t>
  </si>
  <si>
    <t>DN 27 x 1,0 PN 6 - Thoát</t>
  </si>
  <si>
    <t>DN 27 x 1,6 PN 12,5 - C1</t>
  </si>
  <si>
    <t>DN 27 x 2,0 PN 16 - C2</t>
  </si>
  <si>
    <t>DN 34 x 1,0 - PN 6 - Thoát</t>
  </si>
  <si>
    <t>DN 34 x 1,7 - PN 10 - C1</t>
  </si>
  <si>
    <t>DN 34 x 2,0 - PN 12,5 - C2</t>
  </si>
  <si>
    <t>DN 42 x 1,2 - PN 5 - Thoát</t>
  </si>
  <si>
    <t>DN 42 x 1,7 - PN 8 - C1</t>
  </si>
  <si>
    <t>DN 42 x 2,0 - PN 10 - C2</t>
  </si>
  <si>
    <t>DN 48 x 1,4 - PN 5 - Thoát</t>
  </si>
  <si>
    <t>DN 48 x 1,9 - PN8 - C1</t>
  </si>
  <si>
    <t>DN 48 x 2,3 - PN10 - C2</t>
  </si>
  <si>
    <t>DN 60 x 1,4 - PN5 - Thoát</t>
  </si>
  <si>
    <t>DN 60 x 1,9 - PN6 - C1</t>
  </si>
  <si>
    <t>DN 60 x 2,3 - PN8 - C2</t>
  </si>
  <si>
    <t>DN 75 x 1,5 - PN 4 - Thoát</t>
  </si>
  <si>
    <t>DN 75 x 1,9 - PN5 - C0</t>
  </si>
  <si>
    <t>DN 75 x 2,3 - PN 6 - C1</t>
  </si>
  <si>
    <t>DN 75 x 2,9 - PN 8 - C2</t>
  </si>
  <si>
    <t>DN 75 x 3,6 - PN 10 - C3</t>
  </si>
  <si>
    <t>DN 90 x 1,5 - PN 3 - Thoát</t>
  </si>
  <si>
    <t>DN 90 x 1,8 - PN 4 - C0</t>
  </si>
  <si>
    <t>DN 90 x 2,2 - PN 5 - C1</t>
  </si>
  <si>
    <t>DN 90 x 2,7 - PN 6 - C2</t>
  </si>
  <si>
    <t>DN 90 x 3,5 - PN 8 - C3</t>
  </si>
  <si>
    <t>DN 110 x 1,8 - PN4 - Thoát</t>
  </si>
  <si>
    <t>DN 110 x 2,2 - PN5 - C0</t>
  </si>
  <si>
    <t>DN 110 x 2,7 - PN 6 - C1</t>
  </si>
  <si>
    <t>DN 110 x 3,4 - PN 8 - C2</t>
  </si>
  <si>
    <t>DN 110 x 4,2 - PN 10 - C3</t>
  </si>
  <si>
    <t>DN 125 x 3,0 - PN 6 - 1</t>
  </si>
  <si>
    <t>DN 125 x 3,9 - PN 8 C2</t>
  </si>
  <si>
    <t>DN 125 x 4,8 - PN 10 - C3</t>
  </si>
  <si>
    <t>DN 140 x 3,3 - PN 6 - C1</t>
  </si>
  <si>
    <t>DN 140 x 4,3 - PN 8 - C2</t>
  </si>
  <si>
    <t>DN 140 x 5,4 - PN 10 - C3</t>
  </si>
  <si>
    <t>DN 160 x 3,8 - PN 6 - C1</t>
  </si>
  <si>
    <t>DN 160 x 4,9 - PN 8 - C2</t>
  </si>
  <si>
    <t>DN 160 x 6,2 - PN 10 - C3</t>
  </si>
  <si>
    <t>DN 180 x 5,5 - PN 8 - C2</t>
  </si>
  <si>
    <t>DN 180 x 6,9 - PN 10 - C3</t>
  </si>
  <si>
    <t>Ống PPR</t>
  </si>
  <si>
    <t xml:space="preserve">DN 20x1.9 PN 10 </t>
  </si>
  <si>
    <t xml:space="preserve">DN 20x3.4 PN 20 </t>
  </si>
  <si>
    <t xml:space="preserve">DN 25x2.3 PN 10 </t>
  </si>
  <si>
    <t xml:space="preserve">DN 25x4.2 PN 20 </t>
  </si>
  <si>
    <t xml:space="preserve">DN 32x2.9 PN 10 </t>
  </si>
  <si>
    <t xml:space="preserve">DN 32x5.4 PN 20 </t>
  </si>
  <si>
    <t xml:space="preserve">DN 40x3.7 PN 10 </t>
  </si>
  <si>
    <t xml:space="preserve">DN 40x6.7 PN 20 </t>
  </si>
  <si>
    <t xml:space="preserve">DN 50x4.6 PN 10 </t>
  </si>
  <si>
    <t xml:space="preserve">DN 50x8.3 PN 20  </t>
  </si>
  <si>
    <t xml:space="preserve">DN 63x5.8 PN 10 </t>
  </si>
  <si>
    <t xml:space="preserve">DN 63x10.5 PN 20 </t>
  </si>
  <si>
    <t xml:space="preserve">DN 75x6.8 PN 10 </t>
  </si>
  <si>
    <t xml:space="preserve">DN 75x12.5 PN 20 </t>
  </si>
  <si>
    <t xml:space="preserve">DN 90x8.2 PN 10 </t>
  </si>
  <si>
    <t xml:space="preserve">DN 90x15.0 PN 20 </t>
  </si>
  <si>
    <t xml:space="preserve">DN 110x10.0 PN 10 </t>
  </si>
  <si>
    <t xml:space="preserve">DN 110x18.3 PN 20 </t>
  </si>
  <si>
    <t xml:space="preserve">DN 160x14.6 PN 10 </t>
  </si>
  <si>
    <t xml:space="preserve">DN 160x26.6 PN 20 </t>
  </si>
  <si>
    <t>Ống thoát uPVC D21</t>
  </si>
  <si>
    <t>Ống thoát uPVC D27</t>
  </si>
  <si>
    <t>Ống thoát uPVC D34</t>
  </si>
  <si>
    <t>Ống thoát uPVC D42</t>
  </si>
  <si>
    <t>Ống thoát uPVC D48</t>
  </si>
  <si>
    <t>Ống thoát uPVC D60</t>
  </si>
  <si>
    <t>Ống thoát uPVC D75</t>
  </si>
  <si>
    <t>Ống thoát uPVC D90</t>
  </si>
  <si>
    <t>Ống thoát uPVC D110</t>
  </si>
  <si>
    <t>Ống thoát uPVC D125</t>
  </si>
  <si>
    <t>Ống uPVC C0 D21</t>
  </si>
  <si>
    <t>Ống uPVC C0 D27</t>
  </si>
  <si>
    <t>Ống uPVC C0 D34</t>
  </si>
  <si>
    <t>Ống uPVC C0 D42</t>
  </si>
  <si>
    <t>Ống uPVC C0 D48</t>
  </si>
  <si>
    <t>Ống uPVC C0 D60</t>
  </si>
  <si>
    <t>Ống uPVC C0 D75</t>
  </si>
  <si>
    <t>Ống uPVC C0 D90</t>
  </si>
  <si>
    <t>Ống uPVC C0 D110</t>
  </si>
  <si>
    <t>Ống uPVC C0 D125</t>
  </si>
  <si>
    <t>Ống uPVC C1 D21</t>
  </si>
  <si>
    <t>Ống uPVC C1 D27</t>
  </si>
  <si>
    <t>Ống uPVC C1 D34</t>
  </si>
  <si>
    <t>Ống uPVC C1 D42</t>
  </si>
  <si>
    <t>Ống uPVC C1 D48</t>
  </si>
  <si>
    <t>Ống uPVC C1 D60</t>
  </si>
  <si>
    <t>Ống uPVC C1 D75</t>
  </si>
  <si>
    <t>Ống uPVC C1 D90</t>
  </si>
  <si>
    <t>Ống uPVC C1 D110</t>
  </si>
  <si>
    <t>Ống uPVC C1 D125</t>
  </si>
  <si>
    <t>Ống uPVC C2 D21</t>
  </si>
  <si>
    <t>Ống uPVC C2 D27</t>
  </si>
  <si>
    <t>Ống uPVC C2 D34</t>
  </si>
  <si>
    <t>Ống uPVC C2 D42</t>
  </si>
  <si>
    <t>Ống uPVC C2 D48</t>
  </si>
  <si>
    <t>Ống uPVC C2 D60</t>
  </si>
  <si>
    <t>Ống uPVC C2 D75</t>
  </si>
  <si>
    <t>Ống uPVC C2 D90</t>
  </si>
  <si>
    <t>Ống uPVC C2 D110</t>
  </si>
  <si>
    <t>Ống uPVC C2 D125</t>
  </si>
  <si>
    <t xml:space="preserve">Măng sông D42 PN12.5 -Phụ kiện uPVC </t>
  </si>
  <si>
    <t>Chiếc</t>
  </si>
  <si>
    <t xml:space="preserve">Măng sông D60 PN10 -Phụ kiện uPVC </t>
  </si>
  <si>
    <t xml:space="preserve">Măng sông D75 PN10 -Phụ kiện uPVC </t>
  </si>
  <si>
    <t xml:space="preserve">Măng sông D90 PN10 -Phụ kiện uPVC </t>
  </si>
  <si>
    <t xml:space="preserve">Măng sông D125 PN8 -Phụ kiện uPVC </t>
  </si>
  <si>
    <t xml:space="preserve">Cút đều 90 độ D48 PN10 -Phụ kiện uPVC </t>
  </si>
  <si>
    <t xml:space="preserve">Cút đều 90 độ D60 PN8 -Phụ kiện uPVC </t>
  </si>
  <si>
    <t xml:space="preserve">Cút đều 90 độ D90 PN8 -Phụ kiện uPVC </t>
  </si>
  <si>
    <t xml:space="preserve">Cút đều 90 độ D110 PN8 -Phụ kiện uPVC </t>
  </si>
  <si>
    <t xml:space="preserve">Tê đều D34 PN10 -Phụ kiện uPVC </t>
  </si>
  <si>
    <t xml:space="preserve">Tê đều D48 PN10 -Phụ kiện uPVC </t>
  </si>
  <si>
    <t xml:space="preserve">Tê đều D60 PN8 -Phụ kiện uPVC </t>
  </si>
  <si>
    <t xml:space="preserve">Tê đều D75 PN8 -Phụ kiện uPVC </t>
  </si>
  <si>
    <t xml:space="preserve">Tê đều D90 PN8 -Phụ kiện uPVC </t>
  </si>
  <si>
    <t xml:space="preserve">Tê đều D110 PN8 -Phụ kiện uPVC </t>
  </si>
  <si>
    <t xml:space="preserve">Y đều D48 PN12,5 -Phụ kiện uPVC </t>
  </si>
  <si>
    <t xml:space="preserve">Y đều D60 PN10 -Phụ kiện uPVC </t>
  </si>
  <si>
    <t xml:space="preserve">Y đều D75 PN8 -Phụ kiện uPVC </t>
  </si>
  <si>
    <t xml:space="preserve">Y đều D90 PN10 -Phụ kiện uPVC </t>
  </si>
  <si>
    <t xml:space="preserve">Y đều D110 PN8 -Phụ kiện uPVC </t>
  </si>
  <si>
    <t>Ống nhựa HDPE D50 PN6</t>
  </si>
  <si>
    <t>Ống nhựa HDPE D63 PN6</t>
  </si>
  <si>
    <t>Ống nhựa HDPE D75 PN6</t>
  </si>
  <si>
    <t>Ống nhựa HDPE D90 PN6</t>
  </si>
  <si>
    <t>Ống nhựa HDPE D110 PN6</t>
  </si>
  <si>
    <t>Ống nhựa HDPE D32 PN10</t>
  </si>
  <si>
    <t>Ống nhựa HDPE D40 PN10</t>
  </si>
  <si>
    <t>Ống nhựa HDPE D50 PN10</t>
  </si>
  <si>
    <t>Ống nhựa HDPE D63 PN10</t>
  </si>
  <si>
    <t>Ống nhựa HDPE D75 PN10</t>
  </si>
  <si>
    <t>Ống nhựa HDPE D90 PN10</t>
  </si>
  <si>
    <t>Ống nhựa HDPE D110 PN10</t>
  </si>
  <si>
    <t>Ống nhựa HDPE D20 PN16</t>
  </si>
  <si>
    <t>Ống nhựa HDPE D25 PN16</t>
  </si>
  <si>
    <t>Ống nhựa HDPE D32 PN16</t>
  </si>
  <si>
    <t>Ống nhựa HDPE D40 PN16</t>
  </si>
  <si>
    <t>Ống nhựa HDPE D50 PN16</t>
  </si>
  <si>
    <t>Ống nhựa HDPE D63 PN16</t>
  </si>
  <si>
    <t>Ống nhựa HDPE D75 PN16</t>
  </si>
  <si>
    <t>Ống nhựa HDPE D90 PN16</t>
  </si>
  <si>
    <t>Ống nhựa HDPE D110 PN16</t>
  </si>
  <si>
    <t>Khâu nối thẳng D20 -phụ kiện HDPE ren</t>
  </si>
  <si>
    <t>Khâu nối thẳng D25 -phụ kiện HDPE ren</t>
  </si>
  <si>
    <t>Khâu nối thẳng D32 -phụ kiện HDPE ren</t>
  </si>
  <si>
    <t>Khâu nối thẳng D40 -phụ kiện HDPE ren</t>
  </si>
  <si>
    <t>Tê đều D20 -phụ kiện HDPE ren</t>
  </si>
  <si>
    <t>Tê đều D25 -phụ kiện HDPE ren</t>
  </si>
  <si>
    <t>Tê đều D32 -phụ kiện HDPE ren</t>
  </si>
  <si>
    <t>Tê đều D40 -phụ kiện HDPE ren</t>
  </si>
  <si>
    <t>Cút đều 90 độ D20 -phụ kiện HDPE ren</t>
  </si>
  <si>
    <t>Cút đều 90 độ D25 -phụ kiện HDPE ren</t>
  </si>
  <si>
    <t>Cút đều 90 độ D32 -phụ kiện HDPE ren</t>
  </si>
  <si>
    <t>Cút đều 90 độ D40 -phụ kiện HDPE ren</t>
  </si>
  <si>
    <t xml:space="preserve"> D20 x 2,3mm -Ống PPR PN10</t>
  </si>
  <si>
    <t xml:space="preserve"> D25 x 2,8mm -Ống PPR PN10</t>
  </si>
  <si>
    <t xml:space="preserve"> D32 x 2,9mm -Ống PPR PN10</t>
  </si>
  <si>
    <t xml:space="preserve"> D40 x 3,7mm -Ống PPR PN10</t>
  </si>
  <si>
    <t xml:space="preserve"> D50 x 4,6mm -Ống PPR PN10</t>
  </si>
  <si>
    <t xml:space="preserve"> D20 x 2,8mm -Ống PPR PN16</t>
  </si>
  <si>
    <t xml:space="preserve"> D25 x 3,5mm -Ống PPR PN16</t>
  </si>
  <si>
    <t xml:space="preserve"> D32 x 4,4mm-Ống PPR PN16 </t>
  </si>
  <si>
    <t xml:space="preserve"> D40 x 5,5mm -Ống PPR PN16</t>
  </si>
  <si>
    <t xml:space="preserve"> D50 x 6,9mm -Ống PPR PN16</t>
  </si>
  <si>
    <t xml:space="preserve"> D20 x 3,4mm -Ống PPR PN20</t>
  </si>
  <si>
    <t xml:space="preserve"> D25 x 4,2mm -Ống PPR PN20</t>
  </si>
  <si>
    <t xml:space="preserve"> D32 x 5,4mm -Ống PPR PN20</t>
  </si>
  <si>
    <t xml:space="preserve"> D40 x 6,7mm -Ống PPR PN20</t>
  </si>
  <si>
    <t xml:space="preserve"> D50 x 8,3mm -Ống PPR PN20</t>
  </si>
  <si>
    <t xml:space="preserve"> D20 -Ống tránh</t>
  </si>
  <si>
    <t xml:space="preserve"> D25 -Ống tránh</t>
  </si>
  <si>
    <t xml:space="preserve"> D20 -Cút 90º</t>
  </si>
  <si>
    <t xml:space="preserve"> D25 -Cút 90º</t>
  </si>
  <si>
    <t xml:space="preserve"> D32-Cút 90º </t>
  </si>
  <si>
    <t xml:space="preserve"> D40 -Cút 90º</t>
  </si>
  <si>
    <t xml:space="preserve"> D50 -Cút 90º</t>
  </si>
  <si>
    <t xml:space="preserve"> D40 -Măng sông</t>
  </si>
  <si>
    <t xml:space="preserve"> D50 -Măng sông</t>
  </si>
  <si>
    <t>D50</t>
  </si>
  <si>
    <t>Cái</t>
  </si>
  <si>
    <t>D65</t>
  </si>
  <si>
    <t>D80</t>
  </si>
  <si>
    <t>D100</t>
  </si>
  <si>
    <t>D125</t>
  </si>
  <si>
    <t>D150</t>
  </si>
  <si>
    <t>D200</t>
  </si>
  <si>
    <t>D250</t>
  </si>
  <si>
    <t>D350</t>
  </si>
  <si>
    <t>Bộ</t>
  </si>
  <si>
    <t>D25</t>
  </si>
  <si>
    <t>D400</t>
  </si>
  <si>
    <t>D450</t>
  </si>
  <si>
    <t>D500</t>
  </si>
  <si>
    <t>DN 15</t>
  </si>
  <si>
    <t>DN20</t>
  </si>
  <si>
    <t>DN25</t>
  </si>
  <si>
    <t>DN32</t>
  </si>
  <si>
    <t>DN40</t>
  </si>
  <si>
    <t>DN50</t>
  </si>
  <si>
    <t>DN65</t>
  </si>
  <si>
    <t>DN80</t>
  </si>
  <si>
    <t>DN100</t>
  </si>
  <si>
    <t xml:space="preserve">DN20 </t>
  </si>
  <si>
    <t>DN15</t>
  </si>
  <si>
    <t>D15</t>
  </si>
  <si>
    <t>D20</t>
  </si>
  <si>
    <t>DN15 (1190-210)</t>
  </si>
  <si>
    <t>DN15 (1070-220)</t>
  </si>
  <si>
    <t>DN15 (1671-250)</t>
  </si>
  <si>
    <t>DN20 (1070-220)</t>
  </si>
  <si>
    <t xml:space="preserve">Cái </t>
  </si>
  <si>
    <t>DN150</t>
  </si>
  <si>
    <t>DN200</t>
  </si>
  <si>
    <t>TN125 DN100, cao 1.5m</t>
  </si>
  <si>
    <t>Trụ cứu hỏa 3 họng Bộ Quốc Phòng</t>
  </si>
  <si>
    <t>Cút DN15</t>
  </si>
  <si>
    <t>Cút DN20</t>
  </si>
  <si>
    <t>Cút DN25</t>
  </si>
  <si>
    <t>Cút DN32</t>
  </si>
  <si>
    <t>Cút DN40</t>
  </si>
  <si>
    <t>Cút DN50</t>
  </si>
  <si>
    <t>Cút DN65</t>
  </si>
  <si>
    <t>Cút DN80</t>
  </si>
  <si>
    <t>Cút DN100</t>
  </si>
  <si>
    <t>Côn DN20</t>
  </si>
  <si>
    <t>Côn DN25</t>
  </si>
  <si>
    <t>Côn DN32</t>
  </si>
  <si>
    <t>Côn DN40</t>
  </si>
  <si>
    <t>Côn DN50</t>
  </si>
  <si>
    <t>Côn DN65</t>
  </si>
  <si>
    <t>Côn DN80</t>
  </si>
  <si>
    <t>Côn DN100</t>
  </si>
  <si>
    <t>Kép DN15</t>
  </si>
  <si>
    <t>Kép DN20</t>
  </si>
  <si>
    <t>Kép DN25</t>
  </si>
  <si>
    <t>Kép DN32</t>
  </si>
  <si>
    <t>Kép DN40</t>
  </si>
  <si>
    <t>Kép DN50</t>
  </si>
  <si>
    <t>Kép DN65</t>
  </si>
  <si>
    <t>Kép DN80</t>
  </si>
  <si>
    <t>Kép DN100</t>
  </si>
  <si>
    <t>Măng sông DN15</t>
  </si>
  <si>
    <t>Măng sông DN20</t>
  </si>
  <si>
    <t>Măng sông DN25</t>
  </si>
  <si>
    <t>Măng sông DN32</t>
  </si>
  <si>
    <t>Măng sông DN40</t>
  </si>
  <si>
    <t>Măng sông DN50</t>
  </si>
  <si>
    <t>Măng sông DN65</t>
  </si>
  <si>
    <t>Măng sông DN80</t>
  </si>
  <si>
    <t>Măng sông DN100</t>
  </si>
  <si>
    <t>Lơ thu DN15</t>
  </si>
  <si>
    <t>Lơ thu DN20</t>
  </si>
  <si>
    <t>Lơ thu DN25</t>
  </si>
  <si>
    <t>Lơ thu DN32</t>
  </si>
  <si>
    <t>Lơ thu DN40</t>
  </si>
  <si>
    <t>Lơ thu DN50</t>
  </si>
  <si>
    <t>Lơ thu DN65</t>
  </si>
  <si>
    <t>Lơ thu DN80</t>
  </si>
  <si>
    <t>Lơ thu DN100</t>
  </si>
  <si>
    <t>Rắc co DN15</t>
  </si>
  <si>
    <t>Rắc co DN20</t>
  </si>
  <si>
    <t>Rắc co DN25</t>
  </si>
  <si>
    <t>Rắc co DN32</t>
  </si>
  <si>
    <t>Rắc co DN40</t>
  </si>
  <si>
    <t>Rắc co DN50</t>
  </si>
  <si>
    <t>Rắc co DN65</t>
  </si>
  <si>
    <t>Rắc co DN80</t>
  </si>
  <si>
    <t>Rắc co DN100</t>
  </si>
  <si>
    <t>Tê đều DN15</t>
  </si>
  <si>
    <t>Tê đều DN20</t>
  </si>
  <si>
    <t>Tê đều DN25</t>
  </si>
  <si>
    <t>Tê đều DN32</t>
  </si>
  <si>
    <t>Tê đều DN40</t>
  </si>
  <si>
    <t>Tê đều DN50</t>
  </si>
  <si>
    <t>Tê đều DN65</t>
  </si>
  <si>
    <t>Tê đều DN80</t>
  </si>
  <si>
    <t>Tê đều DN100</t>
  </si>
  <si>
    <t>Thập DN15</t>
  </si>
  <si>
    <t>Thập DN20</t>
  </si>
  <si>
    <t>Thập DN25</t>
  </si>
  <si>
    <t>Thập DN32</t>
  </si>
  <si>
    <t>Thập DN40</t>
  </si>
  <si>
    <t>Thập DN50</t>
  </si>
  <si>
    <t>Thập DN65</t>
  </si>
  <si>
    <t>Thập DN80</t>
  </si>
  <si>
    <t>Thập DN100</t>
  </si>
  <si>
    <t xml:space="preserve">0,50mm x 1090mm/1075mm </t>
  </si>
  <si>
    <t xml:space="preserve">0,40mm x 1090mm/1075mm </t>
  </si>
  <si>
    <t>Tôn Zacs Bền màu Công nghệ Inok AZ100</t>
  </si>
  <si>
    <t xml:space="preserve">0,30mm x 1090mm/1075mm </t>
  </si>
  <si>
    <t>Tôn Thăng Long – Việt Ý</t>
  </si>
  <si>
    <t xml:space="preserve">0,35mm x 1090mm/1075mm </t>
  </si>
  <si>
    <t xml:space="preserve">0,42mm x 1090mm/1075mm </t>
  </si>
  <si>
    <t>Tôn Đông Á AZ50</t>
  </si>
  <si>
    <t>Tôn Hoa Sen AZ50</t>
  </si>
  <si>
    <t xml:space="preserve">0,25mm x 1090mm/1075mm </t>
  </si>
  <si>
    <t>Tôn Việt Nhật Trung Quốc</t>
  </si>
  <si>
    <t>Tôn Lạnh trắng Nam Kim hoặc Pomina AZ70</t>
  </si>
  <si>
    <t xml:space="preserve">Ống và phụ tùng uPVC </t>
  </si>
  <si>
    <t>Công ty cổ phần nhựa Thiếu Niên Tiền Phong - Địa chỉ nhà máy sản xuất:  Quận Dương Kính, thành phố Hải Phòng - Giá bán tại chân công trình</t>
  </si>
  <si>
    <t>Ống uPVC DN21 NTC</t>
  </si>
  <si>
    <t>M</t>
  </si>
  <si>
    <t>ISO1452-2:2009</t>
  </si>
  <si>
    <t>Ống uPVC DN21 PN10</t>
  </si>
  <si>
    <t>Ống uPVC DN21 PN12.5</t>
  </si>
  <si>
    <t>Ống uPVC DN21 PN16</t>
  </si>
  <si>
    <t>Ống uPVC DN21 PN25</t>
  </si>
  <si>
    <t>Ống uPVC DN27 NTC</t>
  </si>
  <si>
    <t>Ống uPVC DN27 PN10</t>
  </si>
  <si>
    <t>Ống uPVC DN27 PN12.5</t>
  </si>
  <si>
    <t>Ống uPVC DN27 PN16</t>
  </si>
  <si>
    <t>Ống uPVC DN27 PN25</t>
  </si>
  <si>
    <t>Ống uPVC DN34 NTC</t>
  </si>
  <si>
    <t xml:space="preserve">Ống uPVC DN34 PN8 </t>
  </si>
  <si>
    <t>Ống uPVC DN34 PN10</t>
  </si>
  <si>
    <t>Ống uPVC DN34 PN12.5</t>
  </si>
  <si>
    <t>Ống uPVC DN34 PN16</t>
  </si>
  <si>
    <t>Ống uPVC DN34 PN25</t>
  </si>
  <si>
    <t>Ống uPVC DN42 NTC</t>
  </si>
  <si>
    <t>Ống uPVC DN42 PN6</t>
  </si>
  <si>
    <t xml:space="preserve">Ống uPVC DN42 PN8 </t>
  </si>
  <si>
    <t>Ống uPVC DN42 PN10</t>
  </si>
  <si>
    <t>Ống uPVC DN42 PN12.5</t>
  </si>
  <si>
    <t>Ống uPVC DN42 PN16</t>
  </si>
  <si>
    <t>Ống uPVC DN42 PN25</t>
  </si>
  <si>
    <t>Ống uPVC DN48 NTC</t>
  </si>
  <si>
    <t>Ống uPVC DN48 PN6</t>
  </si>
  <si>
    <t xml:space="preserve">Ống uPVC DN48 PN8 </t>
  </si>
  <si>
    <t>Ống uPVC DN48 PN10</t>
  </si>
  <si>
    <t>Ống uPVC DN48 PN12.5</t>
  </si>
  <si>
    <t>Ống uPVC DN48 PN16</t>
  </si>
  <si>
    <t>Ống uPVC DN48 PN25</t>
  </si>
  <si>
    <t>Ống uPVC DN60 NTC</t>
  </si>
  <si>
    <t>Ống uPVC DN60 PN5</t>
  </si>
  <si>
    <t>Ống uPVC DN60 PN6</t>
  </si>
  <si>
    <t xml:space="preserve">Ống uPVC DN60 PN8 </t>
  </si>
  <si>
    <t>Ống uPVC DN60 PN10</t>
  </si>
  <si>
    <t>Ống uPVC DN60 PN12.5</t>
  </si>
  <si>
    <t>Ống uPVC DN60 PN16</t>
  </si>
  <si>
    <t>Ống uPVC DN60 PN25</t>
  </si>
  <si>
    <t>Ống uPVC DN63 PN5</t>
  </si>
  <si>
    <t>Ống uPVC DN63 PN6</t>
  </si>
  <si>
    <t xml:space="preserve">Ống uPVC DN63 PN8 </t>
  </si>
  <si>
    <t>Ống uPVC DN63 PN10</t>
  </si>
  <si>
    <t>Ống uPVC DN63 PN12.5</t>
  </si>
  <si>
    <t>Ống uPVC DN63 PN16</t>
  </si>
  <si>
    <t>Ống uPVC DN75 NTC</t>
  </si>
  <si>
    <t>Ống uPVC DN75 PN5</t>
  </si>
  <si>
    <t>Ống uPVC DN75 PN6</t>
  </si>
  <si>
    <t xml:space="preserve">Ống uPVC DN75 PN8 </t>
  </si>
  <si>
    <t>Ống uPVC DN75 PN10</t>
  </si>
  <si>
    <t>Ống uPVC DN75 PN12.5</t>
  </si>
  <si>
    <t>Ống uPVC DN75 PN16</t>
  </si>
  <si>
    <t>Ống uPVC DN75 PN25</t>
  </si>
  <si>
    <t>Ống uPVC DN90 NTC</t>
  </si>
  <si>
    <t>Ống uPVC DN90 PN4</t>
  </si>
  <si>
    <t>Ống uPVC DN90 PN5</t>
  </si>
  <si>
    <t>Ống uPVC DN90 PN6</t>
  </si>
  <si>
    <t xml:space="preserve">Ống uPVC DN90 PN8 </t>
  </si>
  <si>
    <t>Ống uPVC DN90 PN10</t>
  </si>
  <si>
    <t>Ống uPVC DN90 PN12.5</t>
  </si>
  <si>
    <t>Ống uPVC DN90 PN16</t>
  </si>
  <si>
    <t>Ống uPVC DN90 PN25</t>
  </si>
  <si>
    <t>Ống uPVC DN110 NTC</t>
  </si>
  <si>
    <t>Ống uPVC DN110 PN4</t>
  </si>
  <si>
    <t>Ống uPVC DN110 PN5</t>
  </si>
  <si>
    <t>Ống uPVC DN110 PN6</t>
  </si>
  <si>
    <t xml:space="preserve">Ống uPVC DN110 PN8 </t>
  </si>
  <si>
    <t>Ống uPVC DN110 PN10</t>
  </si>
  <si>
    <t>Ống uPVC DN110 PN12.5</t>
  </si>
  <si>
    <t>Ống uPVC DN110 PN16</t>
  </si>
  <si>
    <t>Ống uPVC DN110 PN25</t>
  </si>
  <si>
    <t>Ống và phụ tùng HDPE</t>
  </si>
  <si>
    <t>Ống HDPE PE100 DN32 PN10</t>
  </si>
  <si>
    <t>ISO4427-2:2007</t>
  </si>
  <si>
    <t>Ống HDPE PE100 DN32 PN12.5</t>
  </si>
  <si>
    <t>Ống HDPE PE100 DN32 PN16</t>
  </si>
  <si>
    <t>Ống HDPE PE100 DN32 PN20</t>
  </si>
  <si>
    <t>Ống HDPE PE100 DN40 PN8</t>
  </si>
  <si>
    <t>Ống HDPE PE100 DN40 PN10</t>
  </si>
  <si>
    <t>Ống HDPE PE100 DN40 PN12.5</t>
  </si>
  <si>
    <t>Ống HDPE PE100 DN40 PN16</t>
  </si>
  <si>
    <t>Ống HDPE PE100 DN40 PN20</t>
  </si>
  <si>
    <t>Ống HDPE PE100 DN50 PN8</t>
  </si>
  <si>
    <t>Ống HDPE PE100 DN50 PN10</t>
  </si>
  <si>
    <t>Ống HDPE PE100 DN50 PN12.5</t>
  </si>
  <si>
    <t>Ống HDPE PE100 DN50 PN16</t>
  </si>
  <si>
    <t>Ống HDPE PE100 DN50 PN20</t>
  </si>
  <si>
    <t>Ống HDPE PE100 DN63 PN8</t>
  </si>
  <si>
    <t>Ống HDPE PE100 DN63 PN10</t>
  </si>
  <si>
    <t>Ống HDPE PE100 DN63 PN12.5</t>
  </si>
  <si>
    <t>Ống HDPE PE100 DN63 PN16</t>
  </si>
  <si>
    <t>Ống HDPE PE100 DN63 PN20</t>
  </si>
  <si>
    <t>Ống HDPE PE100 DN75 PN8</t>
  </si>
  <si>
    <t>Ống HDPE PE100 DN75 PN10</t>
  </si>
  <si>
    <t>Ống HDPE PE100 DN75 PN12.5</t>
  </si>
  <si>
    <t>Ống HDPE PE100 DN75 PN16</t>
  </si>
  <si>
    <t>Ống HDPE PE100 DN75 PN20</t>
  </si>
  <si>
    <t>Ống HDPE PE100 DN90 PN8</t>
  </si>
  <si>
    <t>Ống HDPE PE100 DN90 PN10</t>
  </si>
  <si>
    <t>Ống HDPE PE100 DN90 PN12.5</t>
  </si>
  <si>
    <t>Ống HDPE PE100 DN90 PN16</t>
  </si>
  <si>
    <t>Ống HDPE PE100 DN90 PN20</t>
  </si>
  <si>
    <t>Ống HDPE PE100 DN110 PN6</t>
  </si>
  <si>
    <t>Ống HDPE PE100 DN110 PN8</t>
  </si>
  <si>
    <t>Ống HDPE PE100 DN110 PN10</t>
  </si>
  <si>
    <t>Ống HDPE PE100 DN110 PN12.5</t>
  </si>
  <si>
    <t>Ống HDPE PE100 DN110 PN16</t>
  </si>
  <si>
    <t>Ống HDPE PE100 DN110 PN20</t>
  </si>
  <si>
    <t>Ống HDPE PE100 DN125 PN6</t>
  </si>
  <si>
    <t>Ống HDPE PE100 DN125 PN8</t>
  </si>
  <si>
    <t>Ống HDPE PE100 DN125 PN10</t>
  </si>
  <si>
    <t>Ống HDPE PE100 DN125 PN12.5</t>
  </si>
  <si>
    <t>Ống HDPE PE100 DN125 PN16</t>
  </si>
  <si>
    <t>Ống HDPE PE100 DN125 PN20</t>
  </si>
  <si>
    <t>Ống HDPE PE100 DN140 PN6</t>
  </si>
  <si>
    <t>Ống HDPE PE100 DN140 PN8</t>
  </si>
  <si>
    <t>Ống HDPE PE100 DN140 PN10</t>
  </si>
  <si>
    <t>Ống HDPE PE100 DN140 PN12.5</t>
  </si>
  <si>
    <t>Ống HDPE PE100 DN140 PN16</t>
  </si>
  <si>
    <t>Ống HDPE PE100 DN140 PN20</t>
  </si>
  <si>
    <t>Ống HDPE PE100 DN160 PN6</t>
  </si>
  <si>
    <t>Ống HDPE PE100 DN160 PN8</t>
  </si>
  <si>
    <t>Ống HDPE PE100 DN160 PN10</t>
  </si>
  <si>
    <t>Ống HDPE PE100 DN160 PN12.5</t>
  </si>
  <si>
    <t>Ống HDPE PE100 DN160 PN16</t>
  </si>
  <si>
    <t>Ống HDPE PE100 DN160 PN20</t>
  </si>
  <si>
    <t>Ống HDPE PE100 DN180 PN6</t>
  </si>
  <si>
    <t>Ống HDPE PE100 DN180 PN8</t>
  </si>
  <si>
    <t>Ống HDPE PE100 DN180 PN10</t>
  </si>
  <si>
    <t>Ống HDPE PE100 DN180 PN12.5</t>
  </si>
  <si>
    <t>Ống HDPE PE100 DN180 PN16</t>
  </si>
  <si>
    <t>Ống HDPE PE100 DN180 PN20</t>
  </si>
  <si>
    <t>Ống HDPE PE100 DN200 PN6</t>
  </si>
  <si>
    <t>Ống HDPE PE100 DN200 PN8</t>
  </si>
  <si>
    <t>Ống HDPE PE100 DN200 PN10</t>
  </si>
  <si>
    <t>Ống HDPE PE100 DN200 PN12.5</t>
  </si>
  <si>
    <t>Ống HDPE PE100 DN200 PN16</t>
  </si>
  <si>
    <t>Ống HDPE PE100 DN200 PN20</t>
  </si>
  <si>
    <t>Ống HDPE PE100 DN225 PN6</t>
  </si>
  <si>
    <t>Ống HDPE PE100 DN225 PN8</t>
  </si>
  <si>
    <t>Ống HDPE PE100 DN225 PN10</t>
  </si>
  <si>
    <t>Ống HDPE PE100 DN225 PN12.5</t>
  </si>
  <si>
    <t>Ống HDPE PE100 DN225 PN16</t>
  </si>
  <si>
    <t>Ống HDPE PE100 DN225 PN20</t>
  </si>
  <si>
    <t>Ống HDPE PE100 DN250 PN6</t>
  </si>
  <si>
    <t>Ống HDPE PE100 DN250 PN8</t>
  </si>
  <si>
    <t>Ống HDPE PE100 DN250 PN10</t>
  </si>
  <si>
    <t>Ống HDPE PE100 DN250 PN12.5</t>
  </si>
  <si>
    <t>Ống HDPE PE100 DN250 PN16</t>
  </si>
  <si>
    <t>Ống HDPE PE100 DN250 PN20</t>
  </si>
  <si>
    <t>Ống HDPE PE100 DN280 PN6</t>
  </si>
  <si>
    <t>Ống HDPE PE100 DN280 PN8</t>
  </si>
  <si>
    <t>Ống HDPE PE100 DN280 PN10</t>
  </si>
  <si>
    <t>Ống HDPE PE100 DN280 PN12.5</t>
  </si>
  <si>
    <t>Ống HDPE PE100 DN280 PN16</t>
  </si>
  <si>
    <t>Ống HDPE PE100 DN280 PN20</t>
  </si>
  <si>
    <t>Ống HDPE PE100 DN315 PN6</t>
  </si>
  <si>
    <t>Ống HDPE PE100 DN315 PN8</t>
  </si>
  <si>
    <t>Ống HDPE PE100 DN315 PN10</t>
  </si>
  <si>
    <t>Ống HDPE PE100 DN315 PN12.5</t>
  </si>
  <si>
    <t>Ống HDPE PE100 DN315 PN16</t>
  </si>
  <si>
    <t>Ống HDPE PE100 DN315 PN20</t>
  </si>
  <si>
    <t>Ống HDPE PE100 DN355 PN6</t>
  </si>
  <si>
    <t>Ống HDPE PE100 DN355 PN8</t>
  </si>
  <si>
    <t>Ống HDPE PE100 DN355 PN10</t>
  </si>
  <si>
    <t>Ống HDPE PE100 DN355 PN12.5</t>
  </si>
  <si>
    <t>Ống HDPE PE100 DN355 PN16</t>
  </si>
  <si>
    <t>Ống HDPE PE100 DN355 PN20</t>
  </si>
  <si>
    <t>Ống HDPE PE100 DN400 PN6</t>
  </si>
  <si>
    <t>Ống HDPE PE100 DN400 PN8</t>
  </si>
  <si>
    <t>Ống HDPE PE100 DN400 PN10</t>
  </si>
  <si>
    <t>Ống HDPE PE100 DN400 PN12.5</t>
  </si>
  <si>
    <t>Ống HDPE PE100 DN400 PN16</t>
  </si>
  <si>
    <t>Ống HDPE PE100 DN400 PN20</t>
  </si>
  <si>
    <t>Ống HDPE PE100 DN450 PN6</t>
  </si>
  <si>
    <t>Ống HDPE PE100 DN450 PN8</t>
  </si>
  <si>
    <t>Ống HDPE PE100 DN450 PN10</t>
  </si>
  <si>
    <t>Ống HDPE PE100 DN450 PN12.5</t>
  </si>
  <si>
    <t>Ống HDPE PE100 DN450 PN16</t>
  </si>
  <si>
    <t>Ống HDPE PE100 DN450 PN20</t>
  </si>
  <si>
    <t>Ống HDPE PE100 DN500 PN6</t>
  </si>
  <si>
    <t>Ống HDPE PE100 DN500 PN8</t>
  </si>
  <si>
    <t>Ống HDPE PE100 DN500 PN10</t>
  </si>
  <si>
    <t>Ống HDPE PE100 DN500 PN12.5</t>
  </si>
  <si>
    <t>Ống HDPE PE100 DN500 PN16</t>
  </si>
  <si>
    <t>Ống HDPE PE100 DN500 PN20</t>
  </si>
  <si>
    <t>Ống HDPE PE100 DN560 PN6</t>
  </si>
  <si>
    <t>Ống HDPE PE100 DN560 PN8</t>
  </si>
  <si>
    <t>Ống HDPE PE100 DN560 PN10</t>
  </si>
  <si>
    <t>Ống HDPE PE100 DN560 PN12.5</t>
  </si>
  <si>
    <t>Ống HDPE PE100 DN560 PN16</t>
  </si>
  <si>
    <t>Ống HDPE PE100 DN630 PN6</t>
  </si>
  <si>
    <t>Ống HDPE PE100 DN630 PN8</t>
  </si>
  <si>
    <t>Ống HDPE PE100 DN630 PN10</t>
  </si>
  <si>
    <t>Ống HDPE PE100 DN630 PN12.5</t>
  </si>
  <si>
    <t>Ống HDPE PE100 DN630 PN16</t>
  </si>
  <si>
    <t>Ống và phụ tùng PP-R</t>
  </si>
  <si>
    <t>Ống PP-R DN20 PN10</t>
  </si>
  <si>
    <t>DIN8077:8078:2008-09</t>
  </si>
  <si>
    <t>Ống PP-R DN20 PN16</t>
  </si>
  <si>
    <t>Ống PP-R DN20 PN20</t>
  </si>
  <si>
    <t>Ống PP-R DN20 PN25</t>
  </si>
  <si>
    <t>Ống PP-R DN25 PN10</t>
  </si>
  <si>
    <t>Ống PP-R DN25 PN16</t>
  </si>
  <si>
    <t>Ống PP-R DN25 PN20</t>
  </si>
  <si>
    <t>Ống PP-R DN25 PN25</t>
  </si>
  <si>
    <t>Ống PP-R DN32 PN10</t>
  </si>
  <si>
    <t>Ống PP-R DN32 PN16</t>
  </si>
  <si>
    <t>Ống PP-R DN32 PN20</t>
  </si>
  <si>
    <t>Ống PP-R DN32 PN25</t>
  </si>
  <si>
    <t>Ống PP-R DN40 PN10</t>
  </si>
  <si>
    <t>Ống PP-R DN40 PN16</t>
  </si>
  <si>
    <t>Ống PP-R DN40 PN20</t>
  </si>
  <si>
    <t>Ống PP-R DN40 PN25</t>
  </si>
  <si>
    <t>Ống PP-R DN50 PN10</t>
  </si>
  <si>
    <t>Ống PP-R DN50 PN16</t>
  </si>
  <si>
    <t>Ống PP-R DN50 PN20</t>
  </si>
  <si>
    <t>Ống PP-R DN50 PN25</t>
  </si>
  <si>
    <t>Ống PP-R DN63 PN10</t>
  </si>
  <si>
    <t>Ống PP-R DN63 PN16</t>
  </si>
  <si>
    <t>Ống PP-R DN63 PN20</t>
  </si>
  <si>
    <t>Ống PP-R DN63 PN25</t>
  </si>
  <si>
    <t>Ống PP-R DN75 PN10</t>
  </si>
  <si>
    <t>Ống PP-R DN75 PN16</t>
  </si>
  <si>
    <t>Ống PP-R DN75 PN20</t>
  </si>
  <si>
    <t>Ống PP-R DN75 PN25</t>
  </si>
  <si>
    <t>Ống PP-R DN90 PN10</t>
  </si>
  <si>
    <t>Ống PP-R DN90 PN16</t>
  </si>
  <si>
    <t>Ống PP-R DN90 PN20</t>
  </si>
  <si>
    <t>Ống PP-R DN90 PN25</t>
  </si>
  <si>
    <t>Ống PP-R DN110 PN10</t>
  </si>
  <si>
    <t>Ống PP-R DN110 PN16</t>
  </si>
  <si>
    <t>Ống PP-R DN110 PN20</t>
  </si>
  <si>
    <t>Ống PP-R DN110 PN25</t>
  </si>
  <si>
    <t>Ống gân sóng HDPE</t>
  </si>
  <si>
    <t>Ống HDPE DN200 SN4</t>
  </si>
  <si>
    <t>ISO 21138-3:2007 I TCVN 11821 -3:2O17</t>
  </si>
  <si>
    <t>Ống HDPE DN200 SN8</t>
  </si>
  <si>
    <t>Ống HDPE DN250 SN4</t>
  </si>
  <si>
    <t>Ống HDPE DN250 SN8</t>
  </si>
  <si>
    <t>Ống HDPE DN300 SN4</t>
  </si>
  <si>
    <t>Ống HDPE DN300 SN8</t>
  </si>
  <si>
    <t>Ống HDPE DN400 SN4</t>
  </si>
  <si>
    <t>Ống HDPE DN400 SN8</t>
  </si>
  <si>
    <t>Ống HDPE DN500 SN4</t>
  </si>
  <si>
    <t>Ống HDPE DN500 SN8</t>
  </si>
  <si>
    <t>Ống HDPE DN600 SN4</t>
  </si>
  <si>
    <t>Ống HDPE DN600 SN8</t>
  </si>
  <si>
    <t>Ống nhựa xoắn HDPE 1 lớp</t>
  </si>
  <si>
    <t>Ống nhựa xoắn HDPE 1 lớp D100</t>
  </si>
  <si>
    <t>TCVN 7417-1:2010</t>
  </si>
  <si>
    <t>Ống nhựa xoắn HDPE 1 lớp D125</t>
  </si>
  <si>
    <t>Ống nhựa xoắn HDPE 1 lớp D150</t>
  </si>
  <si>
    <t>Ống nhựa xoắn HDPE 1 lớp D175</t>
  </si>
  <si>
    <t>Ống nhựa xoắn HDPE 1 lớp D200</t>
  </si>
  <si>
    <t xml:space="preserve">Bồn nước inox Valva ngang </t>
  </si>
  <si>
    <t xml:space="preserve">500 L </t>
  </si>
  <si>
    <t>Cái</t>
  </si>
  <si>
    <t>700 L</t>
  </si>
  <si>
    <t>1000 L</t>
  </si>
  <si>
    <t>1500 L</t>
  </si>
  <si>
    <t>2000 L (ø1140)</t>
  </si>
  <si>
    <t>2000 L (ø1420)</t>
  </si>
  <si>
    <t>2500 L (ø1140)</t>
  </si>
  <si>
    <t>2500 L (ø1420)</t>
  </si>
  <si>
    <t>3000 L (ø 1140)</t>
  </si>
  <si>
    <t>3000 L (ø 1420)</t>
  </si>
  <si>
    <t>Bồn nước inox Valva đứng</t>
  </si>
  <si>
    <t>Ống luồn dây điện</t>
  </si>
  <si>
    <t>Ống luồn dây điện DN16 D2</t>
  </si>
  <si>
    <t>Cây</t>
  </si>
  <si>
    <t>Ống luồn dây điện DN20 D2</t>
  </si>
  <si>
    <t>Ống luồn dây điện DN25 D2</t>
  </si>
  <si>
    <t>Ống luồn dây điện DN32 D2</t>
  </si>
  <si>
    <t>Ống luồn dây điện DN40 D2</t>
  </si>
  <si>
    <t>Ống luồn dây điện DN50 D2</t>
  </si>
  <si>
    <t>Ống luồn dây điện DN63 D2</t>
  </si>
  <si>
    <t>Hệ thống hố thu nước mưa và ngăn mùi hợp khối Kt: 760x580x1470mm.</t>
  </si>
  <si>
    <t>TCVN 10333-1:2014</t>
  </si>
  <si>
    <t>Cấu kiện kè bê tông cốt sợi đúc H=4m - L=1,5m</t>
  </si>
  <si>
    <t>TCVN 11736:2017 &amp; TC.VCA 009-2015</t>
  </si>
  <si>
    <t>Cấu kiện kè bê tông cốt sợi đúc H=5m - L=1,0m</t>
  </si>
  <si>
    <t>Đá 0 x 5 (mm)</t>
  </si>
  <si>
    <t>Đá 0,5 x 1 (mm)</t>
  </si>
  <si>
    <t>Đá 1 x 2</t>
  </si>
  <si>
    <t>10-20</t>
  </si>
  <si>
    <t>Đá 2 x 4</t>
  </si>
  <si>
    <t>Đá 4 x 6</t>
  </si>
  <si>
    <t>20-40</t>
  </si>
  <si>
    <t>40-60</t>
  </si>
  <si>
    <t>150-300</t>
  </si>
  <si>
    <t>0-25</t>
  </si>
  <si>
    <t>0-37,5</t>
  </si>
  <si>
    <t>Công ty CP Tân Hưng  - Giá bán tại nơi sản xuất: Km27+500 Quốc Lộ 9, Cam Thành, Cam Lộ</t>
  </si>
  <si>
    <t>300x350x125</t>
  </si>
  <si>
    <t>450x350x125</t>
  </si>
  <si>
    <t>900x300x125</t>
  </si>
  <si>
    <t>900x350x125</t>
  </si>
  <si>
    <t>Sản phẩm sơn Tuylips</t>
  </si>
  <si>
    <t>Bộ đèn NLMT All In One CAPSOL 10W 5700 màu đen (KY-Y-YY-001)</t>
  </si>
  <si>
    <t>Bộ đèn NLMT All In One CAPSOL 10W 5700 màu gold (KY-Y-YY-001)</t>
  </si>
  <si>
    <t>Bộ đèn NLMT All In One MAXTRIX 10W 5700 màu đen (KY-Y-YG-001)</t>
  </si>
  <si>
    <t>Bộ đèn NLMT  All In One NOVA 30W 5700 màu trắng (KY-Y-YF-001)</t>
  </si>
  <si>
    <t>Bộ đèn NLMT  All In One NOVA 40W 5700 màu trắng (KY-Y-YF-002)</t>
  </si>
  <si>
    <t>Bộ đèn NLMT  All In One NOVA 50W 5700 màu trắng (KY-Y-YF-003)</t>
  </si>
  <si>
    <t>Bộ đèn NLMT All In One NOVA 60W 5700 màu trắng (KY-Y-YF-004)</t>
  </si>
  <si>
    <t>Bộ đèn NLMT  All In One COOLEX 60W 5700 màu xám (KY-Y-YJ-001)</t>
  </si>
  <si>
    <t>Bộ đèn NLMT  All In One COOLEX 80W 5700 màu xám (KY-Y-YJ-002)</t>
  </si>
  <si>
    <t>Bộ đèn NLMT  All In One COOLEX 100W 5700 màu xám (KY-Y-YJ-002-C1) Loại 1</t>
  </si>
  <si>
    <t>Bộ đèn NLMT  All In One COOLEX 100W 5700 màu xám (KY-Y-YJ-003-C1) Loại 2</t>
  </si>
  <si>
    <t>Bộ đèn NLMT  All In One COOLEX 120W 5700 màu xám (KY-Y-YJ-003)</t>
  </si>
  <si>
    <t>Bộ đèn NLMT All In Two TECO 20W 5700 màu xám (KY-E-FY-001-C1)</t>
  </si>
  <si>
    <t>Bộ đèn NLMT  All In Two AMBO 20W 5700 màu xám (KY-E-JX-001-C1)</t>
  </si>
  <si>
    <t>Bộ đèn NLMT  All In Two AMBO 30W 5700 màu xám (KY-E-JX-001)</t>
  </si>
  <si>
    <t>Bộ đèn NLMT  All In Two INTENSE 40W 5000 màu xám (KY-E-HT-001)</t>
  </si>
  <si>
    <t>Bộ đèn NLMT  All In Two INTENSE 50W 5000 màu xám (KY-E-HT-002)</t>
  </si>
  <si>
    <t>Bộ đèn NLMT  All In Two INTENSE 60W 5000 màu xám (KY-E-HT-003)</t>
  </si>
  <si>
    <t>Bộ đèn NLMT  All In Two INTENSE 70W 5000 màu xám (KY-E-HT-004)</t>
  </si>
  <si>
    <t>Bộ đèn NLMT  SPLIT LUMO 20W 5700 màu xám (KY-F-XC-001-C1)</t>
  </si>
  <si>
    <t>Bộ đèn NLMT  SPLIT LUMO 30W 5700 màu xám (KY-F-XC-001-C2)</t>
  </si>
  <si>
    <t>Bộ đèn NLMT  SPLIT LUMO 40W 5700 màu xám (KY-F-XC-001)</t>
  </si>
  <si>
    <t>Bộ đèn NLMT  SPLIT LUMO 60W 5700 màu xám (KY-F-XC-002-C1)</t>
  </si>
  <si>
    <t>Bộ đèn NLMT  SPLIT LUMO 60W 5700 màu xám (KY-F-XC-002)</t>
  </si>
  <si>
    <t>Bộ đèn NLMT  SPLIT CONCO 60W 5000 màu xám (KY-F-HX-001-C1)</t>
  </si>
  <si>
    <t>Bộ đèn NLMT  SPLIT CONCO 80W 5000 màu xám (KY-F-HX-001)</t>
  </si>
  <si>
    <t>Bộ đèn NLMT  SPLIT CONCO 100W 5000 màu xám (KY-F-HX-002)</t>
  </si>
  <si>
    <t>Bộ đèn NLMT  SPLIT CONCO 120W 5000 màu xám (KY-F-HX-003)</t>
  </si>
  <si>
    <t>Bộ đèn NLMT  SPLIT CONCO 150W 5000 màu xám (KY-F-HX-004)</t>
  </si>
  <si>
    <t>Sản phẩm đèn nhập khẩu nguyên bộ</t>
  </si>
  <si>
    <t>10W - 1700 Lm; Mono panel 17W/6V - Lithium battery 30AH/3.2V</t>
  </si>
  <si>
    <t>10W - 1700 Lm; Mono panel 25W/6V - Lithium battery 40AH/3.2V</t>
  </si>
  <si>
    <t>30W - 5100 Lm; Mono panel 65W/18V - Lithium battery 30AH/12.8V</t>
  </si>
  <si>
    <t>40W - 6800 Lm; Mono panel 95W/18V - Lithium battery 40AH/12.8V</t>
  </si>
  <si>
    <t>50W - 8500 Lm; Mono panel 130W/18V - Lithium battery 50AH/12.8V</t>
  </si>
  <si>
    <t>60W - 10200 Lm; Mono panel 130W/18V - Lithium battery 60AH/12.8V</t>
  </si>
  <si>
    <t>60W - 10200 Lm; Mono panel 130W/18V - Lithium battery 80AH/12.8V</t>
  </si>
  <si>
    <t>80W - 13600 Lm; Mono panel 260W/36V - Lithium battery 60AH/25.6V</t>
  </si>
  <si>
    <t>100W - 17000 Lm; Mono panel 260W/36V - Lithium battery 60AH/25.6V</t>
  </si>
  <si>
    <t>100W - 17000 Lm; Mono panel 260W/36V - Lithium battery 80AH/25.6V</t>
  </si>
  <si>
    <t>120W - 24000 Lm; Mono panel 260W/36V - Lithium battery 80AH/25.6V</t>
  </si>
  <si>
    <t>20W - 3400 Lm; Poly Panel 18V/50W - Lithium battery 12.8V/18AH</t>
  </si>
  <si>
    <t>20W - 3400 Lm; Mono panel 65W/18V - Lithium battery 30AH/12.8V</t>
  </si>
  <si>
    <t>70W - 11900 Lm; Mono panel 190W/18V - Lithium battery 70AH/12.8V</t>
  </si>
  <si>
    <t>20W - 3400 Lm; Mono panel 65W/18V - Lithium battery 20AH/12.8V</t>
  </si>
  <si>
    <t>80W - 13600 Lm; Mono panel 190W/36V - Lithium battery 40AH/25.6V</t>
  </si>
  <si>
    <t>10W - 17000 Lm; Mono panel 260W/36V - Lithium battery 50AH/25.6V</t>
  </si>
  <si>
    <t>120W - 20400 Lm; Mono panel 260W/36V - Lithium battery 60AH/25.6V</t>
  </si>
  <si>
    <t>120W - 25500 Lm; Mono panel 260W/36V - Lithium battery 80AH/25.6V</t>
  </si>
  <si>
    <t xml:space="preserve">3,070,000 </t>
  </si>
  <si>
    <t xml:space="preserve">2,956,700 </t>
  </si>
  <si>
    <t xml:space="preserve">9,089,200 </t>
  </si>
  <si>
    <t xml:space="preserve">11,083,500 </t>
  </si>
  <si>
    <t xml:space="preserve">13,490,300 </t>
  </si>
  <si>
    <t xml:space="preserve">14,155,800 </t>
  </si>
  <si>
    <t xml:space="preserve">13,947,900 </t>
  </si>
  <si>
    <t xml:space="preserve">21,337,700 </t>
  </si>
  <si>
    <t xml:space="preserve">21,544,500 </t>
  </si>
  <si>
    <t xml:space="preserve">23,871,000 </t>
  </si>
  <si>
    <t xml:space="preserve">5,540,600 </t>
  </si>
  <si>
    <t xml:space="preserve">6,764,900 </t>
  </si>
  <si>
    <t xml:space="preserve">9,214,600 </t>
  </si>
  <si>
    <t xml:space="preserve">10,875,600 </t>
  </si>
  <si>
    <t xml:space="preserve">11,622,500 </t>
  </si>
  <si>
    <t xml:space="preserve">13,905,000 </t>
  </si>
  <si>
    <t xml:space="preserve">6,370,000 </t>
  </si>
  <si>
    <t xml:space="preserve">7,179,600 </t>
  </si>
  <si>
    <t xml:space="preserve">8,363,200 </t>
  </si>
  <si>
    <t xml:space="preserve">9,961,500 </t>
  </si>
  <si>
    <t xml:space="preserve">10,793,100 </t>
  </si>
  <si>
    <t xml:space="preserve">11,414,600 </t>
  </si>
  <si>
    <t xml:space="preserve">14,195,400 </t>
  </si>
  <si>
    <t xml:space="preserve">16,770,500 </t>
  </si>
  <si>
    <t xml:space="preserve">18,452,400 </t>
  </si>
  <si>
    <t xml:space="preserve">24,700,400 </t>
  </si>
  <si>
    <t>Công ty TNHH kỹ thuật Đạt - Giá bán tại chân công trình trên địa bàn tỉnh Quảng Trị</t>
  </si>
  <si>
    <r>
      <t xml:space="preserve">Giá chưa có thuế VAT </t>
    </r>
    <r>
      <rPr>
        <sz val="13"/>
        <rFont val="Times New Roman"/>
        <family val="1"/>
      </rPr>
      <t>(đồng/ĐVT)</t>
    </r>
  </si>
  <si>
    <t xml:space="preserve">Gạch Tuynel 6 lổ  </t>
  </si>
  <si>
    <t xml:space="preserve">Gạch Tuynel 6 lổ </t>
  </si>
  <si>
    <r>
      <t>Tôn xốp giấy bạc, độ dày lớp xốp 16/32mm, tôn cán 11 sóng khổ 1.07m, hiệu dụng 1m. 1mdài = 1.07m</t>
    </r>
    <r>
      <rPr>
        <b/>
        <vertAlign val="superscript"/>
        <sz val="13"/>
        <rFont val="Times New Roman"/>
        <family val="1"/>
      </rPr>
      <t>2</t>
    </r>
  </si>
  <si>
    <r>
      <t>Tôn cán 9 sóng, 11 sóng  khổ 1.07m, hiệu dụng 1m. 1mdài = 1.07m</t>
    </r>
    <r>
      <rPr>
        <b/>
        <vertAlign val="superscript"/>
        <sz val="13"/>
        <rFont val="Times New Roman"/>
        <family val="1"/>
      </rPr>
      <t>2</t>
    </r>
  </si>
  <si>
    <t>Sơn FAPEC - Sơn SUNPEC</t>
  </si>
  <si>
    <t>FAPEC - Sơn kinh tế nội thất trắng (24kg)</t>
  </si>
  <si>
    <t>FAPEC - Sơn kinh tế nội thất màu (24kg)</t>
  </si>
  <si>
    <t>FAPEC - Sơn mịn ngoại thất (22kg)</t>
  </si>
  <si>
    <t>Sơn mịn cao cấp nội thất (25kg)</t>
  </si>
  <si>
    <t>SUNPEC - Bột bả nội và ngoại thất (40kg)</t>
  </si>
  <si>
    <t>Sơn lót chống kiềm cao cấp nội thất (21kg)</t>
  </si>
  <si>
    <t>Sơn lót chống kiềm cao cấp ngoại thất (20kg)</t>
  </si>
  <si>
    <t>FAPEC - Bột bả nội thất (40kg)</t>
  </si>
  <si>
    <t>Chống thấm đa năng (20kg)</t>
  </si>
  <si>
    <t>Gạch bê tông tự chèn tính năng cao</t>
  </si>
  <si>
    <t>Gạch lát bê tông tính năng cao</t>
  </si>
  <si>
    <t>Bó vỉa bê tông tính năng cao</t>
  </si>
  <si>
    <t>Gạch lát nền Đồng Tâm</t>
  </si>
  <si>
    <t>Công ty TNHH MTV thương mại Đồng Tâm – Chi nhánh Quảng Nam - Giá bán đã bao gồm chi phí vận chuyển đến chân công trình - SĐT: 0909732113</t>
  </si>
  <si>
    <t>3030TIENSA001/003</t>
  </si>
  <si>
    <t>3030BANA001</t>
  </si>
  <si>
    <t>3030NGOCTRAI001/002</t>
  </si>
  <si>
    <t>3030TAMDAO001</t>
  </si>
  <si>
    <t>3030SAND002</t>
  </si>
  <si>
    <t>3030ROME002</t>
  </si>
  <si>
    <t>3030ANDES003</t>
  </si>
  <si>
    <t>4040SAPA001</t>
  </si>
  <si>
    <t>4040THACHANH001/002/004</t>
  </si>
  <si>
    <t>4GA01</t>
  </si>
  <si>
    <t>4GA43</t>
  </si>
  <si>
    <t>6060TAMDAO001/002/004/006/003</t>
  </si>
  <si>
    <t>6060THANHANH002</t>
  </si>
  <si>
    <t>6060PHUSA002</t>
  </si>
  <si>
    <t>6060THACHNGOC001</t>
  </si>
  <si>
    <t>6060VENUS001/002</t>
  </si>
  <si>
    <t>3030BVENUS002LA</t>
  </si>
  <si>
    <t>6060BINHTHUAN001/002/004/005</t>
  </si>
  <si>
    <t>6060MOMENT001/003/…/009</t>
  </si>
  <si>
    <t>6060DA004-FP….014-FP</t>
  </si>
  <si>
    <t>6060HAIVAN001-FP…004-FP</t>
  </si>
  <si>
    <t>DTD6060TRUONGSON002-FP…007-FP</t>
  </si>
  <si>
    <t>6060DB006-NANO/014-NANO/038-NANO</t>
  </si>
  <si>
    <t>6060MARMOL005-NANO</t>
  </si>
  <si>
    <t>DTD8080NAPOLEON001-H+…004-H+</t>
  </si>
  <si>
    <t>8008NAPOLEON005-H+…012-H+</t>
  </si>
  <si>
    <t>DTD8080TRUONGSON003-FP</t>
  </si>
  <si>
    <t>DTD8080TRUONGSON003-FP-H+/OO2-FP-H+</t>
  </si>
  <si>
    <t>DTD8080FANSIPAN001-FP-H+</t>
  </si>
  <si>
    <t>8080FABSIPAN002-FP-H+…005-FP-H+</t>
  </si>
  <si>
    <t>8080THUTHIEM001-FP-H+/002-FP-H+</t>
  </si>
  <si>
    <t>8080CARARAS001-FP-H+/002-FP-H+</t>
  </si>
  <si>
    <t>DTD6060CARARAS002-FP</t>
  </si>
  <si>
    <t>Gạch ốp tường Đồng Tâm</t>
  </si>
  <si>
    <t>3060AMBER003/006</t>
  </si>
  <si>
    <t>3060COTTON001…006</t>
  </si>
  <si>
    <t>3060RETRO001/002</t>
  </si>
  <si>
    <t>3060TIENSA001…004</t>
  </si>
  <si>
    <t>3060ROXY001…007</t>
  </si>
  <si>
    <t>3060SNOW001</t>
  </si>
  <si>
    <t>4080ROXY001-H+/003-H+</t>
  </si>
  <si>
    <t>4080AMBER001-H+</t>
  </si>
  <si>
    <t>4080REGAL001-H+…018-H+</t>
  </si>
  <si>
    <t>4080CARASAS001-H+…003-H+</t>
  </si>
  <si>
    <t>4080CLASSIC001-H+/002-H+</t>
  </si>
  <si>
    <t>Đá 1x2 (thường)</t>
  </si>
  <si>
    <t>Đá 2x4</t>
  </si>
  <si>
    <t>Đá 4x6</t>
  </si>
  <si>
    <t>Đá cấp phối Dmax37,5</t>
  </si>
  <si>
    <t>Đá cấp phối Dmax25</t>
  </si>
  <si>
    <t>Nhựa đường đóng phuy shell 60/70 (182,69kg/phi)</t>
  </si>
  <si>
    <t>Công ty cổ phần xuất nhập khẩu và xây dựng Bắc Miền Trung - Địa chỉ: Phường Quán Bàu, Vinh, Nghệ An - Giá bao gồm vận chuyển đến chân công trình</t>
  </si>
  <si>
    <t>Đá Granite- xám đen- nhám ráp- GXK #1662 - 30x60x3cm</t>
  </si>
  <si>
    <t>Đá Granite- xám đen- nhám ráp- GXK #1665 - 30x60x5cm</t>
  </si>
  <si>
    <t>Đá Granite- xám đen- láng mờ- GXMH #1054 - 30x60x2cm</t>
  </si>
  <si>
    <t>Đá Granite- xám đen- láng bóng- GXMB #1691 - 60x60x2cm</t>
  </si>
  <si>
    <t>Đá Granite- xám đen- láng bóng- GXMB #1692 - 60x120x2cm</t>
  </si>
  <si>
    <t>Đá Granite- xám đen- rãnh sọc- GXKKS #1720 - 15x60x2cm</t>
  </si>
  <si>
    <t>Đá Granite- đen- nhám ráp- GDK #1721 - 5x60x2cm</t>
  </si>
  <si>
    <t>Đá Granite- đen- nhám ráp- GDK #153 - 30x60x2cm</t>
  </si>
  <si>
    <t>Đá Granite- đen- nhám ráp- GDK #1722 - 30x60x3cm</t>
  </si>
  <si>
    <t>Đá Granite- đen- nhám ráp- GDK #1723 - 30x60x5cm</t>
  </si>
  <si>
    <t>Đá Granite- đen- láng mờ- GDMH #1724 - 30x60x2cm</t>
  </si>
  <si>
    <t>Đá Granite- đen- láng bóng- GDMB #1725 - 60x60x2cm</t>
  </si>
  <si>
    <t>Đá Granite- đen- láng bóng- GDMB #1726 - 60x120x2cm</t>
  </si>
  <si>
    <t>Đá Granite- đen- rãnh sọc- GDKKS #1727 - 15x60x2cm</t>
  </si>
  <si>
    <t>Đá Granite- Bazan đen- nhám ráp- BZK #1730 - 5x60x2cm</t>
  </si>
  <si>
    <t>Đá Granite- Bazan đen- nhám ráp- BZK #134 - 30x60x2cm</t>
  </si>
  <si>
    <t>Đá Granite- Bazan đen- nhám sần- BZB #1139 - 30x60x3cm</t>
  </si>
  <si>
    <t>Đá Granite- Bazan đen- nhám ráp- BZK #135 - 30x60x3cm</t>
  </si>
  <si>
    <t>Đá Granite- Bazan đen- nhám ráp- BZK #1728 - 30x60x5cm</t>
  </si>
  <si>
    <t>Đá Granite- Bazan đen- láng mờ- BZMH #211 - 30x60x2cm</t>
  </si>
  <si>
    <t>Đá Granite- Bazan đen- láng bóng- BZMB #1061 - 60x60x2cm</t>
  </si>
  <si>
    <t>Đá Granite- Bazan đen- láng bóng- BZMB #1736 - 60x120x2cm</t>
  </si>
  <si>
    <t>Đá Granite- Bazan đen- rãnh sọc- BZKKS #1729 - 15x60x2cm</t>
  </si>
  <si>
    <t>Đá Granite- đen tổ ong- cắt bằng- OX #65 - 10x20x1cm</t>
  </si>
  <si>
    <t>Đá Granite- đen tổ ong- cắt bằng- OX #1734 - 15x60x2cm</t>
  </si>
  <si>
    <t>Đá Granite- đen tổ ong- cắt bằng- OX #1731 - 30x60x2cm</t>
  </si>
  <si>
    <t>Đá Granite- đen tổ ong- cắt bằng- OX #158 - 30x60x3cm</t>
  </si>
  <si>
    <t>Đá Granite- đen tổ ong- cắt bằng- OX #1732 - 30x60x5cm</t>
  </si>
  <si>
    <t>Đá Granite- đen tổ ong- cắt bằng- OX #1733 - 60x60x2cm</t>
  </si>
  <si>
    <t>Đá hoa</t>
  </si>
  <si>
    <t>Đá hoa- xanh đậm- láng mờ- XRMV #113 - 7,5x22x1cm</t>
  </si>
  <si>
    <t>Đá hoa- xanh đậm- bóc lồi- XRT #931 - 10x20x1,5cm</t>
  </si>
  <si>
    <t>Đá hoa- xanh đậm- láng mờ- XRM #913 - 15x30x1cm</t>
  </si>
  <si>
    <t>DN15 (21.2 x 1.9)</t>
  </si>
  <si>
    <t>DN20 (26.65 x 2.1)</t>
  </si>
  <si>
    <t>DN25 (33.5 x 2.3)</t>
  </si>
  <si>
    <t>DN32 (42.2 x 2.3)</t>
  </si>
  <si>
    <t>DN40 (48.1 x 2.5)</t>
  </si>
  <si>
    <t>DN50 (59.9 x 2.6)</t>
  </si>
  <si>
    <t>DN65 (75.6 x 2.9)</t>
  </si>
  <si>
    <t>DN80 (88.3 x 2.9)</t>
  </si>
  <si>
    <t>DN100 (113.45 x 3.2)</t>
  </si>
  <si>
    <t>DN125 (141.3 x 3.96)</t>
  </si>
  <si>
    <t>DN150 (168.3 x 3.96)</t>
  </si>
  <si>
    <t>DN150 (168.3 x 4.78)</t>
  </si>
  <si>
    <t>DN150 (168.3 x 5.16)</t>
  </si>
  <si>
    <t>DN200 (219.1 x 4.78)</t>
  </si>
  <si>
    <t>DN200 (219.1 x 5.16)</t>
  </si>
  <si>
    <t>DN200 (219.1 x 5.56)</t>
  </si>
  <si>
    <t>DN250 (273x5.56)</t>
  </si>
  <si>
    <t>DN250 (273x6.35)</t>
  </si>
  <si>
    <t>DN300 (323.9x6.35</t>
  </si>
  <si>
    <t>DN400 (406.4x7.14)</t>
  </si>
  <si>
    <t>DN400 (406.4x7.92)</t>
  </si>
  <si>
    <t>DN500 (508x7.92)</t>
  </si>
  <si>
    <t>DN500 (508x9)</t>
  </si>
  <si>
    <t>DN600 (609.6x9)</t>
  </si>
  <si>
    <t xml:space="preserve">DN100 </t>
  </si>
  <si>
    <t>DN250</t>
  </si>
  <si>
    <t>DN300</t>
  </si>
  <si>
    <t>DN400</t>
  </si>
  <si>
    <t>DN100x80</t>
  </si>
  <si>
    <t>DN150x80</t>
  </si>
  <si>
    <t>DN150x100</t>
  </si>
  <si>
    <t>DN200x80</t>
  </si>
  <si>
    <t>DN200x100</t>
  </si>
  <si>
    <t>DN200x150</t>
  </si>
  <si>
    <t>DN250x100</t>
  </si>
  <si>
    <t>DN250x150</t>
  </si>
  <si>
    <t>DN250x200</t>
  </si>
  <si>
    <t>DN300x100</t>
  </si>
  <si>
    <t>DN300x200</t>
  </si>
  <si>
    <t>DN300x250</t>
  </si>
  <si>
    <t>DN300x150</t>
  </si>
  <si>
    <t xml:space="preserve">DN125 </t>
  </si>
  <si>
    <t>DN500</t>
  </si>
  <si>
    <t xml:space="preserve">DN600 </t>
  </si>
  <si>
    <t>Ống nhựa xoắn HDPE Ba An- BFP Ø 32/25</t>
  </si>
  <si>
    <t>Ống nhựa xoắn HDPE Ba An- BFP Ø 40/30</t>
  </si>
  <si>
    <t>Ống nhựa xoắn HDPE Ba An- BFP Ø 50/40</t>
  </si>
  <si>
    <t>Ống nhựa xoắn HDPE Ba An- BFP Ø 65/50</t>
  </si>
  <si>
    <t>Ống nhựa xoắn HDPE Ba An- BFP Ø 85/65</t>
  </si>
  <si>
    <t>Ống nhựa xoắn HDPE Ba An- BFP Ø 90/72</t>
  </si>
  <si>
    <t>Ống nhựa xoắn HDPE Ba An- BFP Ø 105/80</t>
  </si>
  <si>
    <t>Ống nhựa xoắn HDPE Ba An- BFP Ø 110/90</t>
  </si>
  <si>
    <t>Ống nhựa xoắn HDPE Ba An- BFP Ø 130/100</t>
  </si>
  <si>
    <t>Ống nhựa xoắn HDPE Ba An- BFP Ø 160/125</t>
  </si>
  <si>
    <t>Ống nhựa xoắn HDPE Ba An- BFP Ø 195/150</t>
  </si>
  <si>
    <t>Ống nhựa xoắn HDPE Ba An- BFP Ø 200/160</t>
  </si>
  <si>
    <t>Ống nhựa xoắn HDPE Ba An- BFP Ø 230/175</t>
  </si>
  <si>
    <t>Ống nhựa xoắn HDPE Ba An- BFP Ø 260/200</t>
  </si>
  <si>
    <t>Ống nhựa xoắn HDPE Santo - ELP 25</t>
  </si>
  <si>
    <t>Ống nhựa xoắn HDPE Santo - ELP 30</t>
  </si>
  <si>
    <t>Ống nhựa xoắn HDPE Santo - ELP 40</t>
  </si>
  <si>
    <t>Ống nhựa xoắn HDPE Santo - ELP 50</t>
  </si>
  <si>
    <t>Ống nhựa xoắn HDPE Santo - ELP 65</t>
  </si>
  <si>
    <t>Ống nhựa xoắn HDPE Santo - ELP 80</t>
  </si>
  <si>
    <t>Ống nhựa xoắn HDPE Santo - ELP 90</t>
  </si>
  <si>
    <t>Ống nhựa xoắn HDPE Santo - ELP 100</t>
  </si>
  <si>
    <t>Ống nhựa xoắn HDPE Santo - ELP 125</t>
  </si>
  <si>
    <t>Ống nhựa xoắn HDPE Santo - ELP 150</t>
  </si>
  <si>
    <t>Ống nhựa xoắn HDPE Santo - ELP 160</t>
  </si>
  <si>
    <t>Ống nhựa xoắn HDPE Santo - ELP 175</t>
  </si>
  <si>
    <t>Ống nhựa xoắn HDPE Santo - ELP 200</t>
  </si>
  <si>
    <t>Ống nhựa HDPE</t>
  </si>
  <si>
    <t>D25x2,0mm</t>
  </si>
  <si>
    <t>D25x2,3mm</t>
  </si>
  <si>
    <t>D25x3,0mm</t>
  </si>
  <si>
    <t>D30x2,0mm</t>
  </si>
  <si>
    <t>D30x2,4mm</t>
  </si>
  <si>
    <t>D30x3,0mm</t>
  </si>
  <si>
    <t>D40x2,0mm</t>
  </si>
  <si>
    <t>D40x2,4mm</t>
  </si>
  <si>
    <t>D40x3,0mm</t>
  </si>
  <si>
    <t>D40x3,7mm</t>
  </si>
  <si>
    <t>D50 x 2.4mm</t>
  </si>
  <si>
    <t>D50 x 3.0mm</t>
  </si>
  <si>
    <t>D50 x 3.7mm</t>
  </si>
  <si>
    <t>D50 x 4.6mm</t>
  </si>
  <si>
    <t>D50 x 5.6mm</t>
  </si>
  <si>
    <t>D63 x 3.0mm</t>
  </si>
  <si>
    <t>D63 x 3.8mm</t>
  </si>
  <si>
    <t>D63 x 4.7mm</t>
  </si>
  <si>
    <t>D63 x 5.8mm</t>
  </si>
  <si>
    <t>D63 x 7.1mm</t>
  </si>
  <si>
    <t>D75 x 3.6mm</t>
  </si>
  <si>
    <t>D75 x 4.5mm</t>
  </si>
  <si>
    <t>D75 x 5.6mm</t>
  </si>
  <si>
    <t>D75 x 6.8mm</t>
  </si>
  <si>
    <t>D75 x 8.4mm</t>
  </si>
  <si>
    <t>D90 x 4.3mm</t>
  </si>
  <si>
    <t>D90 x 5.4mm</t>
  </si>
  <si>
    <t>D90 x 6.7mm</t>
  </si>
  <si>
    <t>D90 x 8.2mm</t>
  </si>
  <si>
    <t>D90 x 10.1mm</t>
  </si>
  <si>
    <t>D110 x 4.2mm</t>
  </si>
  <si>
    <t>D110 x 5.3mm</t>
  </si>
  <si>
    <t>D110 x 6.6mm</t>
  </si>
  <si>
    <t>D110 x 8.1mm</t>
  </si>
  <si>
    <t>D110 x 10.0mm</t>
  </si>
  <si>
    <t>D110 x 12.3mm</t>
  </si>
  <si>
    <t>D125 x 4.8mm</t>
  </si>
  <si>
    <t>D125 x 6.0mm</t>
  </si>
  <si>
    <t>D125 x 7.4mm</t>
  </si>
  <si>
    <t>D125 x 9.2mm</t>
  </si>
  <si>
    <t>D125 x11.4mm</t>
  </si>
  <si>
    <t>D125 x14.0mm</t>
  </si>
  <si>
    <t>D140 x 5.4mm</t>
  </si>
  <si>
    <t>D140 x 6.7mm</t>
  </si>
  <si>
    <t>D140 x 8.3mm</t>
  </si>
  <si>
    <t>D140 x10.3mm</t>
  </si>
  <si>
    <t>D140 x12.7mm</t>
  </si>
  <si>
    <t>D140 x15.7mm</t>
  </si>
  <si>
    <t>D160 x 6.2mm</t>
  </si>
  <si>
    <t>D160 x 7.7mm</t>
  </si>
  <si>
    <t>D160 x 9.5mm</t>
  </si>
  <si>
    <t>D160 x 11.8mm</t>
  </si>
  <si>
    <t>D160 x 14.6mm</t>
  </si>
  <si>
    <t>D160 x 17.9mm</t>
  </si>
  <si>
    <t>D180 x 6.9mm</t>
  </si>
  <si>
    <t>D180 x 8.6mm</t>
  </si>
  <si>
    <t>D180 x 10.7mm</t>
  </si>
  <si>
    <t>D180 x 13.3mm</t>
  </si>
  <si>
    <t>D180 x 16.4mm</t>
  </si>
  <si>
    <t>D180 x 20.1mm</t>
  </si>
  <si>
    <t>D200 x 7.7mm</t>
  </si>
  <si>
    <t>D200 x 9.6mm</t>
  </si>
  <si>
    <t>D200 x 11.9mm</t>
  </si>
  <si>
    <t>D200 x 14.7mm</t>
  </si>
  <si>
    <t>D200 x 18.2mm</t>
  </si>
  <si>
    <t>D200 x 22.4mm</t>
  </si>
  <si>
    <t>D225 x 8.6mm</t>
  </si>
  <si>
    <t>D225 x 10.8mm</t>
  </si>
  <si>
    <t>D225 x 13.4mm</t>
  </si>
  <si>
    <t>D225 x 16.6mm</t>
  </si>
  <si>
    <t>D225 x 20.5mm</t>
  </si>
  <si>
    <t>D225 x 25.2mm</t>
  </si>
  <si>
    <t>D250 x 9.6mm</t>
  </si>
  <si>
    <t>D250 x 11.9mm</t>
  </si>
  <si>
    <t>D250 x14.8mm</t>
  </si>
  <si>
    <t>D250 x18.4mm</t>
  </si>
  <si>
    <t>D250 x 22.7mm</t>
  </si>
  <si>
    <t>D250 x 27.9mm</t>
  </si>
  <si>
    <t>D280 x 10.7mm</t>
  </si>
  <si>
    <t>D280 x 13.4mm</t>
  </si>
  <si>
    <t>D280 x 16.6mm</t>
  </si>
  <si>
    <t>D280 x 20.6mm</t>
  </si>
  <si>
    <t>D280 x 25.4mm</t>
  </si>
  <si>
    <t>D280 x 31.3mm</t>
  </si>
  <si>
    <t>D315 x 12.1mm</t>
  </si>
  <si>
    <t>D315 x 15.0mm</t>
  </si>
  <si>
    <t>D315 x 18.7mm</t>
  </si>
  <si>
    <t>D315 x 23.2mm</t>
  </si>
  <si>
    <t>D315 x 28.6mm</t>
  </si>
  <si>
    <t>D315 x 35.2mm</t>
  </si>
  <si>
    <t>D355 x 13.6mm</t>
  </si>
  <si>
    <t>D355 x 16.9mm</t>
  </si>
  <si>
    <t>D355 x 21.1mm</t>
  </si>
  <si>
    <t>D355 x 26.1mm</t>
  </si>
  <si>
    <t>D355 x 32.2mm</t>
  </si>
  <si>
    <t>D355 x 39.7mm</t>
  </si>
  <si>
    <t>D400 x 15.3mm</t>
  </si>
  <si>
    <t>D400 x 19.1mm</t>
  </si>
  <si>
    <t>D400 x 23.7mm</t>
  </si>
  <si>
    <t>D400 x 29.4mm</t>
  </si>
  <si>
    <t>D400 x 36.3mm</t>
  </si>
  <si>
    <t>D400 x 44.7mm</t>
  </si>
  <si>
    <t>D450 x 17.2mm</t>
  </si>
  <si>
    <t>D450 x 21.5mm</t>
  </si>
  <si>
    <t>D450 x 26.7mm</t>
  </si>
  <si>
    <t>D450 x 33.1mm</t>
  </si>
  <si>
    <t>D450 x 40.9mm</t>
  </si>
  <si>
    <t>D450 x 50.3mm</t>
  </si>
  <si>
    <t>D500 x 19.1mm</t>
  </si>
  <si>
    <t>D500 x 23.9mm</t>
  </si>
  <si>
    <t>D500 x 29.7mm</t>
  </si>
  <si>
    <t>D500 x 36.8mm</t>
  </si>
  <si>
    <t>D500 x 45.4mm</t>
  </si>
  <si>
    <t>D500 x 55.8mm</t>
  </si>
  <si>
    <t>D560 x 21.4mm</t>
  </si>
  <si>
    <t>D560 x 26.7mm</t>
  </si>
  <si>
    <t>D560 x 33.2mm</t>
  </si>
  <si>
    <t>D560 x 41.2mm</t>
  </si>
  <si>
    <t>D560 x 50.8mm</t>
  </si>
  <si>
    <t>D630 x 24.1mm</t>
  </si>
  <si>
    <t>D630 x 30.0mm</t>
  </si>
  <si>
    <t>D630 x 37.4mm</t>
  </si>
  <si>
    <t>D630 x 46.3mm</t>
  </si>
  <si>
    <t>D630 x 57.2mm</t>
  </si>
  <si>
    <t>D710 x 27.2mm</t>
  </si>
  <si>
    <t>D710 x 33.9mm</t>
  </si>
  <si>
    <t>D710 x 42.1mm</t>
  </si>
  <si>
    <t>D710 x 52.2mm</t>
  </si>
  <si>
    <t>D710 x 64.5mm</t>
  </si>
  <si>
    <t>D800 x 30.6mm</t>
  </si>
  <si>
    <t>D800 x 38.1mm</t>
  </si>
  <si>
    <t>D800 x 47.4mm</t>
  </si>
  <si>
    <t>D800 x 58.8mm</t>
  </si>
  <si>
    <t>D800 x 72.6mm</t>
  </si>
  <si>
    <t>D900 x 34.4mm</t>
  </si>
  <si>
    <t>D900 x 42.9mm</t>
  </si>
  <si>
    <t>D900 x 53.3mm</t>
  </si>
  <si>
    <t>D900 x 66.2mm</t>
  </si>
  <si>
    <t>D900 x 81.7mm</t>
  </si>
  <si>
    <t>D1000 x 38.2mm</t>
  </si>
  <si>
    <t>D1000 x 47.7mm</t>
  </si>
  <si>
    <t>D1000 x 59.3mm</t>
  </si>
  <si>
    <t>D1000 x 72.5mm</t>
  </si>
  <si>
    <t>D1000 x 90.2mm</t>
  </si>
  <si>
    <t>Ống nhựa uPVC</t>
  </si>
  <si>
    <t>D21x1.6mm</t>
  </si>
  <si>
    <t>D27x1.8mm</t>
  </si>
  <si>
    <t>D34x2.0mm</t>
  </si>
  <si>
    <t>D42x2.1mm</t>
  </si>
  <si>
    <t>D49x2.4mm</t>
  </si>
  <si>
    <t>D60x2.0mm</t>
  </si>
  <si>
    <t>D90x2.9mm</t>
  </si>
  <si>
    <t>D114x3.8mm</t>
  </si>
  <si>
    <t>D114x4.9mm</t>
  </si>
  <si>
    <t>D168x4.3mm</t>
  </si>
  <si>
    <t>D220x6.6mm</t>
  </si>
  <si>
    <t>D63x1.9mm</t>
  </si>
  <si>
    <t>D75x2.2mm</t>
  </si>
  <si>
    <t>D90x2.7mm</t>
  </si>
  <si>
    <t>D110x3.2mm</t>
  </si>
  <si>
    <t>D140x4.1mm</t>
  </si>
  <si>
    <t>D160x7.7mm</t>
  </si>
  <si>
    <t>D200x5.9mm</t>
  </si>
  <si>
    <t>D100x6.7mm</t>
  </si>
  <si>
    <t>D150x9.7mm</t>
  </si>
  <si>
    <t>D200x9.7mm</t>
  </si>
  <si>
    <t>D250x10.7mm</t>
  </si>
  <si>
    <t>Bồn inox Tân Á</t>
  </si>
  <si>
    <t>Bồn đứng TA 500L</t>
  </si>
  <si>
    <t>Bồn ngang TA 500L</t>
  </si>
  <si>
    <t>Bồn đứng TA 1000L</t>
  </si>
  <si>
    <t>Bồn ngang TA 1000L</t>
  </si>
  <si>
    <t>Bồn đứng TA 1500L</t>
  </si>
  <si>
    <t>Bồn ngang TA 1500L</t>
  </si>
  <si>
    <t>Văn bi tay khoa cơ DN15</t>
  </si>
  <si>
    <t>cái</t>
  </si>
  <si>
    <t>Van 1 chiều lò xo DN15</t>
  </si>
  <si>
    <t>Van 1 chiều lò xo DN20</t>
  </si>
  <si>
    <t>Van 1 chiều lò xo DN25</t>
  </si>
  <si>
    <t>Van 1 chiều lò xo DN32</t>
  </si>
  <si>
    <t>Van 1 chiều lò xo DN40</t>
  </si>
  <si>
    <t>Van 1 chiều lò xo DN50</t>
  </si>
  <si>
    <t>Van 1 chiều lò xo DN65</t>
  </si>
  <si>
    <t>Choong mở khóa</t>
  </si>
  <si>
    <t>Tay mở khóa từ bằng đồng</t>
  </si>
  <si>
    <t>Đồng hồ thể tích cấp C thân đồng DN15 (đã bao gồm rắc co)</t>
  </si>
  <si>
    <t>Hộp đồng hồ inox 350x150x140</t>
  </si>
  <si>
    <t>Van cửa đồng DN20</t>
  </si>
  <si>
    <t>Van cửa đồng DN25</t>
  </si>
  <si>
    <t>Van cửa đồng DN32</t>
  </si>
  <si>
    <t>Van cửa đồng DN40</t>
  </si>
  <si>
    <t>Van cửa đồng DN50</t>
  </si>
  <si>
    <t>Van cửa đồng DN65</t>
  </si>
  <si>
    <t>Van góc đồng không van 1 chiều tay ABS DN15</t>
  </si>
  <si>
    <t>Van góc đồng có van 1 chiều tay ABS DN15</t>
  </si>
  <si>
    <t>Van góc đồng không van 1 chiều tay khóa từ DN15</t>
  </si>
  <si>
    <t>Van góc đồng có van 1 chiều tay khóa từ DN15</t>
  </si>
  <si>
    <t>Van góc LH đồng không van 1 chiều tay ABS DN15</t>
  </si>
  <si>
    <t>Van góc LH đồng có van 1 chiều tay ABS DN15</t>
  </si>
  <si>
    <t>Van góc LH đồng không van 1 chiều tay khóa từ DN15</t>
  </si>
  <si>
    <t>Van góc LH đồng có van 1 chiều tay khóa từ DN15</t>
  </si>
  <si>
    <t>Van bi đồng tay ABS DN15</t>
  </si>
  <si>
    <t>Van 1 chiều đồng lá lật DN15</t>
  </si>
  <si>
    <t>Đồng hồ đo nước</t>
  </si>
  <si>
    <t>Hiệu TD88, cấp C, piston, loại thể tích DN15</t>
  </si>
  <si>
    <t>Hiệu Multimag S, cấp C, loại đa tia, mặt số bằng kính, bọc đồng DN15</t>
  </si>
  <si>
    <t>Hiệu Multimag TMII, cấp B, loại đa tia, mặt số bằng kính, bọc đồng DN15</t>
  </si>
  <si>
    <t>Hiệu Multimag Cyble, cấp B, loại đa tia, chống từ DN20 (có sẵn chân gá)</t>
  </si>
  <si>
    <t>Hiệu Multimag Cyble, cấp B, loại đa tia, chống từ DN25 (có sẵn chân gá)</t>
  </si>
  <si>
    <t>Hiệu Multimag Cyble, cấp B, loại đa tia, chống từ DN32 (có sẵn chân gá)</t>
  </si>
  <si>
    <t>Hiệu Multimag Cyble, cấp B, loại đa tia, chống từ DN40 (có sẵn chân gá)</t>
  </si>
  <si>
    <t>Hiệu Flodis, cấp C, kiểu đơn tia, chống từ DN15 (có sẵn chân gá)</t>
  </si>
  <si>
    <t>Hiệu Flodis, cấp C, kiểu đơn tia, chống từ DN20 (có sẵn chân gá)</t>
  </si>
  <si>
    <t>Hiệu Flodis, cấp C, kiểu đơn tia, chống từ DN25 (có sẵn chân gá)</t>
  </si>
  <si>
    <t>Hiệu Flodis, cấp C, kiểu đơn tia, chống từ DN32 (có sẵn chân gá)</t>
  </si>
  <si>
    <t>Hiệu Flostar M, cấp C, kiểu đơn tia, chống từ DN40 (có sẵn chân gá)</t>
  </si>
  <si>
    <t>Hiệu Flostar M, cấp C, kiểu đơn tia, chống từ DN50 (có sẵn chân gá)</t>
  </si>
  <si>
    <t>Hiệu Woltex, cấp B, chống từ DN50 (mặt số có sẵn cảm biến và chân gá)</t>
  </si>
  <si>
    <t>Hiệu Woltex, cấp B, chống từ DN65 (mặt số có sẵn cảm biến và chân gá)</t>
  </si>
  <si>
    <t>Ống nhựa và phụ kiện</t>
  </si>
  <si>
    <t>Ống nhựa xoắn</t>
  </si>
  <si>
    <t>Van các loại</t>
  </si>
  <si>
    <t>STT</t>
  </si>
  <si>
    <t>Loại vật liệu xây dựng</t>
  </si>
  <si>
    <t>Đơn vị tính</t>
  </si>
  <si>
    <t>Ghi chú</t>
  </si>
  <si>
    <t>I</t>
  </si>
  <si>
    <t>CÁT</t>
  </si>
  <si>
    <t>m3</t>
  </si>
  <si>
    <t>Cát xây</t>
  </si>
  <si>
    <t>Cát nền</t>
  </si>
  <si>
    <t xml:space="preserve">Cát vàng </t>
  </si>
  <si>
    <t>II</t>
  </si>
  <si>
    <t>GẠCH XÂY CÁC LOẠI</t>
  </si>
  <si>
    <t>Viên</t>
  </si>
  <si>
    <t xml:space="preserve">Gạch Tuynel Đặc </t>
  </si>
  <si>
    <t>Gạch nung 2 lỗ A</t>
  </si>
  <si>
    <t>Gạch nung 4 lỗ A</t>
  </si>
  <si>
    <t>Gạch nung 6 lỗ A</t>
  </si>
  <si>
    <t>Gạch nung đặc A</t>
  </si>
  <si>
    <t>GẠCH NUNG</t>
  </si>
  <si>
    <t>II.1</t>
  </si>
  <si>
    <t>II.2</t>
  </si>
  <si>
    <t>GẠCH KHÔNG NUNG</t>
  </si>
  <si>
    <t xml:space="preserve">Gạch bê tông rổng 6 lổ </t>
  </si>
  <si>
    <t>Gạch  bê tông rổng 4 lổ</t>
  </si>
  <si>
    <t xml:space="preserve">Gạch  bê tông  Đặc D6 </t>
  </si>
  <si>
    <t>Gạch  bê tông  Đặc D12</t>
  </si>
  <si>
    <t>Gạch  bê tông  Đặc D15</t>
  </si>
  <si>
    <t xml:space="preserve">Gạch bê tông block GR 10 </t>
  </si>
  <si>
    <t xml:space="preserve">Gạch bê tông block GR 15 </t>
  </si>
  <si>
    <t xml:space="preserve">Gạch bê tông block GR 20 </t>
  </si>
  <si>
    <t xml:space="preserve">Gạch Terrazzo </t>
  </si>
  <si>
    <t xml:space="preserve">Gạch bê tông đặc Đ12 </t>
  </si>
  <si>
    <t>Gạch bê tông rỗng R20</t>
  </si>
  <si>
    <t>Gạch bê tông rỗng R12</t>
  </si>
  <si>
    <t xml:space="preserve">Gạch bê tông đặc Đ5 </t>
  </si>
  <si>
    <t xml:space="preserve">Gạch bê tông rỗng R10 </t>
  </si>
  <si>
    <t xml:space="preserve">Gạch bê tông đặc Đ15 </t>
  </si>
  <si>
    <t xml:space="preserve">Gạch bê tông rỗng 6 lỗ </t>
  </si>
  <si>
    <t>Gạch bê tông đặc Đ10</t>
  </si>
  <si>
    <t>Gạch bê tông rỗng R19</t>
  </si>
  <si>
    <t xml:space="preserve">Gạch bê tông rỗng 4 lỗ </t>
  </si>
  <si>
    <t>Gạch tuynel 4 lổ</t>
  </si>
  <si>
    <t>Gạch Tuynel 4 lổ</t>
  </si>
  <si>
    <t xml:space="preserve">Gạch bê tông rỗng R15 </t>
  </si>
  <si>
    <t>III</t>
  </si>
  <si>
    <t>ĐÁ XÂY DỰNG CÁC LOẠI</t>
  </si>
  <si>
    <t>Đá dăm 2 x 4</t>
  </si>
  <si>
    <t>Đá dăm 4 x 6</t>
  </si>
  <si>
    <t>Đá dăm 5 x 10 vò</t>
  </si>
  <si>
    <t>Đá mi 0 - 5 (mm)</t>
  </si>
  <si>
    <t>Đá mi 5 - 10 (mm)</t>
  </si>
  <si>
    <t>Cấp phối đá dăm Dmax 25</t>
  </si>
  <si>
    <t>Cấp phối đá dăm Dmax 37,5</t>
  </si>
  <si>
    <t>Đá dăm 1 x 2 (Dmax 1,9 SXBTNN)</t>
  </si>
  <si>
    <t>Đá dăm 1 x 2 (Dmax 2,5 SXBTNN)</t>
  </si>
  <si>
    <t>Đá tảng</t>
  </si>
  <si>
    <t>Đá 15x30cm</t>
  </si>
  <si>
    <t>Bột Asphalt</t>
  </si>
  <si>
    <t>Tấn</t>
  </si>
  <si>
    <t>Dmax25</t>
  </si>
  <si>
    <t xml:space="preserve">Gạch xây đặc 2 lỗ </t>
  </si>
  <si>
    <t xml:space="preserve">Gạch xây rỗng 2 lỗ </t>
  </si>
  <si>
    <t xml:space="preserve">Gạch xây rỗng 3 lỗ </t>
  </si>
  <si>
    <t>Đá xay 1 x 2</t>
  </si>
  <si>
    <t>Đá xay 2 x 4</t>
  </si>
  <si>
    <t>Đá xay 4 x 6</t>
  </si>
  <si>
    <t>Đá xay 0,5 x 1</t>
  </si>
  <si>
    <t>Đá xay 1 x 1,9</t>
  </si>
  <si>
    <t>Đá hộc xây dựng  (15 x 30)cm</t>
  </si>
  <si>
    <t>Đá xô bồ (xúc ngang)</t>
  </si>
  <si>
    <t>Đá mi 0-5mm</t>
  </si>
  <si>
    <t>Đá hộc</t>
  </si>
  <si>
    <t>Đá bột</t>
  </si>
  <si>
    <t>Đá xay 0 - 5 (mm)</t>
  </si>
  <si>
    <t>Đá xay 5 - 10 (mm)</t>
  </si>
  <si>
    <t>Đá cấp phối Dmax 25</t>
  </si>
  <si>
    <t>Đá cấp phối Dmax 37,5</t>
  </si>
  <si>
    <t>Đá xô bồ</t>
  </si>
  <si>
    <t>Đá hộc xây dựng kích cỡ 15 x 30cm</t>
  </si>
  <si>
    <t>Công ty TNHH Minh Hưng  - Giá bán tại mỏ đá Đầu Mầu, Km28 Quốc Lộ 9, Cam Thành, Cam Lộ</t>
  </si>
  <si>
    <t>kg</t>
  </si>
  <si>
    <t>Thép cuộn VAS d6, d8 CB300-T</t>
  </si>
  <si>
    <t>Thép thanh vằn VAS d10, CB300-V</t>
  </si>
  <si>
    <t>Thép thanh vằn VAS d12-20, CB300-V</t>
  </si>
  <si>
    <t>Thép thanh vằn VAS d10, CB400-V</t>
  </si>
  <si>
    <t>Thép thanh vằn VAS d12-32, CB400-V</t>
  </si>
  <si>
    <t>Thép thanh vằn VAS d10, CB500-V</t>
  </si>
  <si>
    <t>Thép thanh vằn VAS d12-32, CB500-V</t>
  </si>
  <si>
    <t>IV</t>
  </si>
  <si>
    <t>THÉP XÂY DỰNG</t>
  </si>
  <si>
    <t>Kg</t>
  </si>
  <si>
    <t>Xi măng Sông Gianh PCB 30 (bao)</t>
  </si>
  <si>
    <t>Xi măng Sông Gianh PCB 40 (bao)</t>
  </si>
  <si>
    <t>V</t>
  </si>
  <si>
    <t>XI MĂNG</t>
  </si>
  <si>
    <t>Công ty cổ phần thương mại và đầu tư Đồng Lâm - Giá giao đến chân công trình tại TP Đông Hà</t>
  </si>
  <si>
    <t>Xi măng Đồng Lâm bao PCB 40 bao</t>
  </si>
  <si>
    <t>Xi măng Đồng Lâm bao PCB 30 bao</t>
  </si>
  <si>
    <t>Xi măng Đồng Lâm bao PCB 30 rời</t>
  </si>
  <si>
    <t>Xi măng Trường Sơn PCB 30 (bao)</t>
  </si>
  <si>
    <t>Xi măng Trường Sơn PCB 40 (bao)</t>
  </si>
  <si>
    <t>Xi măng Nghi Sơn PCB40 (bao)</t>
  </si>
  <si>
    <t>Xi măng bền Sulfate Type II</t>
  </si>
  <si>
    <t>Xi măng Pooc lăng hỗn hợp PCB40</t>
  </si>
  <si>
    <t>Xi măng bền Sulfate Type V</t>
  </si>
  <si>
    <t>Công ty thép VAS Việt Mỹ - Giá tại công trình trên địa bàn tỉnh Quảng Trị</t>
  </si>
  <si>
    <t>Công ty cổ phần xi măng Sông Gianh - Giá bán tại các cửa hàng VLXD trung tâm tỉnh Quảng Trị</t>
  </si>
  <si>
    <t>VI</t>
  </si>
  <si>
    <t>BÊ TÔNG THƯƠNG PHẨM</t>
  </si>
  <si>
    <t>VAS d6, d8 CB300-T</t>
  </si>
  <si>
    <t>VAS d10, CB300-V</t>
  </si>
  <si>
    <t>VAS d12-20, CB300-V</t>
  </si>
  <si>
    <t>VAS d10, CB400-V</t>
  </si>
  <si>
    <t>VAS d12-32, CB400-V</t>
  </si>
  <si>
    <t>VAS d10, CB500-V</t>
  </si>
  <si>
    <t>VAS d12-32, CB500-V</t>
  </si>
  <si>
    <t>Bê tông M150 đột sụt 12±2cm</t>
  </si>
  <si>
    <t>Bê tông M200 đột sụt 12±2cm</t>
  </si>
  <si>
    <t>Bê tông M250 đột sụt 12±2cm</t>
  </si>
  <si>
    <t>Bê tông sử dụng đá max20, xi măng PCB40 (bơm xa và cao dưới 35m)</t>
  </si>
  <si>
    <t>Bê tông M300 đột sụt 14±2cm</t>
  </si>
  <si>
    <t>Bê tông M350 đột sụt 14±2cm</t>
  </si>
  <si>
    <t>Bê tông M400 đột sụt 16±2cm</t>
  </si>
  <si>
    <t>Bê tông M450 đột sụt 16±2cm</t>
  </si>
  <si>
    <t>Bê tông M500 đột sụt 16±2cm</t>
  </si>
  <si>
    <t>Bê tông M550 đột sụt 16±2cm</t>
  </si>
  <si>
    <t>Bê tông M600 đột sụt 16±2cm</t>
  </si>
  <si>
    <t>Bê tông sử dụng đá max40, xi măng PCB40 (không bơm)</t>
  </si>
  <si>
    <t>Công ty cổ phần đầu tư và phát triển CSHT Quảng Trị - Giá bao gồm chi phí vận chuyển, bơm bê tông vào kết cấu công trình, cự ly vận chuyển từ Trạm bê tông Km7, Quốc lộ 9, phường 4 trong phạm vi 15km</t>
  </si>
  <si>
    <t>Bê tông thương phẩm M300 đá 1x2 độ sụt (14±3)</t>
  </si>
  <si>
    <t>Bê tông thương phẩm M250 đá 1x2 độ sụt (14±3)</t>
  </si>
  <si>
    <t>Bê tông thương phẩm M350 đá 1x2 độ sụt (14±3)</t>
  </si>
  <si>
    <t>Bê tông thương phẩm M400 đá 1x2 độ sụt (14±3)</t>
  </si>
  <si>
    <t>Công ty cổ phần Thiên Tân - Đơn giá giao tại chân công trình trong phạm vi cách trạm trộn 10km</t>
  </si>
  <si>
    <t>VII</t>
  </si>
  <si>
    <t>VII.1</t>
  </si>
  <si>
    <t>Đá xẻ 200x200x50 (có băm mặt)</t>
  </si>
  <si>
    <t>Đá xẻ 200x300x50 (có băm mặt)</t>
  </si>
  <si>
    <t>Đá xẻ 300x300x50 (có băm mặt)</t>
  </si>
  <si>
    <t>Đá xẻ 200x200x50 (không băm mặt)</t>
  </si>
  <si>
    <t>Đá xẻ 200x300x50 (không băm mặt)</t>
  </si>
  <si>
    <t>Đá xẻ 300x300x50 (không băm mặt)</t>
  </si>
  <si>
    <t>Đá xẻ 300x400x50 (có băm mặt)</t>
  </si>
  <si>
    <t>Đá xẻ 300x600x50 (có băm mặt)</t>
  </si>
  <si>
    <t>Đá xẻ 300x400x50 (không băm mặt)</t>
  </si>
  <si>
    <t>Đá xẻ 300x600x50 (không  băm mặt)</t>
  </si>
  <si>
    <t>Đá xẻ 500x&lt;1000x≤50mm (có băm mặt)</t>
  </si>
  <si>
    <t>Đá xẻ 500x&lt;1000x≤50mm (không băm mặt)</t>
  </si>
  <si>
    <t>200x200x50</t>
  </si>
  <si>
    <t>200x300x50</t>
  </si>
  <si>
    <t>300x300x50</t>
  </si>
  <si>
    <t>300x400x50</t>
  </si>
  <si>
    <t>300x600x50</t>
  </si>
  <si>
    <t>x300x400x50</t>
  </si>
  <si>
    <t>500x&lt;1000x≤50</t>
  </si>
  <si>
    <t>Đá block 200x400x120mm</t>
  </si>
  <si>
    <t>200x400x120</t>
  </si>
  <si>
    <t>Đá block 170x300x100mm</t>
  </si>
  <si>
    <t>170x300x100</t>
  </si>
  <si>
    <t>Đá block 300x200x120mm</t>
  </si>
  <si>
    <t>300x200x120</t>
  </si>
  <si>
    <t>viên</t>
  </si>
  <si>
    <t>Đá granite tự nhiên xẻ tấm các loại</t>
  </si>
  <si>
    <t>Đá Granit tự nhiên xẻ tấm 600x300x30; 400x300x30mm (không băm mặt)</t>
  </si>
  <si>
    <t>Đá Granit tự nhiên xẻ tấm 600x300x20; 400x300x20mm (không băm mặt)</t>
  </si>
  <si>
    <t>Đá Granit tự nhiên xẻ tấm 600x300x10; 400x300x10mm (không băm mặt)</t>
  </si>
  <si>
    <t>Đá xẻ 300x150x30mm (đá xẻ bồn hoa)</t>
  </si>
  <si>
    <t>Đá xẻ 300x120x30mm (đá xẻ bồn hoa)</t>
  </si>
  <si>
    <t>Đá xẻ 300x150x30mm (đá xẻ bồn hoa trang trí 01 mặt)</t>
  </si>
  <si>
    <t>Đá xẻ 300x120x30mm (đá xẻ bồn hoa trang trí 01 mặt)</t>
  </si>
  <si>
    <t xml:space="preserve"> 600x300x20; 
400x300x20</t>
  </si>
  <si>
    <t>600x300x10;
 400x300x10</t>
  </si>
  <si>
    <t>300x300x10;
 300x150x10</t>
  </si>
  <si>
    <t>300x150x30</t>
  </si>
  <si>
    <t>300x120x30</t>
  </si>
  <si>
    <t xml:space="preserve"> 300x150x30</t>
  </si>
  <si>
    <t>Đá Granit tự nhiên xẻ tấm 600x300x30; 400x300x30mm (có băm mặt)</t>
  </si>
  <si>
    <t>Đá Granit tự nhiên xẻ tấm 600x300x20; 400x300x20mm (có băm mặt)</t>
  </si>
  <si>
    <t>Đá Granit tự nhiên xẻ tấm  nhỏ hơn 300x300x10; 300x150x10mm (không băm mặt)</t>
  </si>
  <si>
    <t>Đá Granite</t>
  </si>
  <si>
    <t>Đá Granite- vàng- nhám sần- GVBT #1694 - 5x60x2cm</t>
  </si>
  <si>
    <t>m2</t>
  </si>
  <si>
    <t>Đá Granite- vàng nhạt- nhám ráp- GVKN #1038 - 30x60x2cm</t>
  </si>
  <si>
    <t>Đá Granite- vàng- nhám sần- GVBT #1070 - 30x60x2cm</t>
  </si>
  <si>
    <t>Đá Granite- vàng- nhám sần- GVB #161 - 30x60x3cm</t>
  </si>
  <si>
    <t>Đá Granite- vàng- nhám sần- GVBT #1695 - 30x60x5cm</t>
  </si>
  <si>
    <t>Đá Granite- vàng- láng bóng- GVMB #1696 - 60x60x2cm</t>
  </si>
  <si>
    <t>Đá Granite- vàng- láng bóng- GVMB #1697 - 60x120x2cm</t>
  </si>
  <si>
    <t>Đá Granite- vàng- rãnh sọc- GVBKS #1698 - 15x60x2cm</t>
  </si>
  <si>
    <t>Đá Granite- trắng hạt trung- nhám ráp- GTKZSL #1699 - 5x60x2cm</t>
  </si>
  <si>
    <t>Đá Granite- trắng hạt trung- nhám sần- GTBZSL #1067 - 30x60x2cm</t>
  </si>
  <si>
    <t>Đá Granite- trắng hạt trung- nhám ráp- GTKZSL #1068 - 30x60x2cm</t>
  </si>
  <si>
    <t>Đá Granite- trắng hạt trung- nhám ráp- GTKZSL #1709 - 30x60x3cm</t>
  </si>
  <si>
    <t>Đá Granite- trắng hạt trung- nhám ráp- GTKZSL #1710 - 30x60x5cm</t>
  </si>
  <si>
    <t>Đá Granite- trắng hạt trung- láng bóng- GTMBZSL #1711 - 60x60x2cm</t>
  </si>
  <si>
    <t>Đá Granite- trắng hạt trung- láng bóng- GTMBZSL #1712 - 60x120x2cm</t>
  </si>
  <si>
    <t>Đá Granite- trắng hạt trung- rãnh sọc- GTKSZSL #1714 - 15x60x2cm</t>
  </si>
  <si>
    <t>Đá Granite- trắng hạt mịn- nhám ráp- GTKZKH #1649 - 5x60x2cm</t>
  </si>
  <si>
    <t>Đá Granite- trắng hạt mịn- nhám ráp- GTKZPM #1130 - 30x60x2cm</t>
  </si>
  <si>
    <t>Đá Granite- trắng hạt mịn- nhám sần- GTBZPM #1713 - 30x60x2cm</t>
  </si>
  <si>
    <t>Đá Granite- trắng hạt mịn- nhám ráp- GTKZKH #652 - 30x60x3cm</t>
  </si>
  <si>
    <t>Đá Granite- trắng hạt mịn- nhám ráp- GTKZPM #1716 - 30x60x5cm</t>
  </si>
  <si>
    <t>Đá Granite- trắng hạt mịn- láng bóng- GTMBZPM #1717 - 60x60x2cm</t>
  </si>
  <si>
    <t>Đá Granite- trắng hạt mịn- láng bóng- GTMBZPM #1718 - 60x120x2cm</t>
  </si>
  <si>
    <t>Đá Granite- trắng hạt mịn- rãnh sọc- GTKSZPM #1719 - 15x60x2cm</t>
  </si>
  <si>
    <t>Đá Granite- xám đen- nhám ráp- GXK #1667 - 5x60x2cm</t>
  </si>
  <si>
    <t>Đá Granite- xám đen- nhám ráp- GXK #1053 - 30x60x2cm</t>
  </si>
  <si>
    <t>Cát đúc bê tông</t>
  </si>
  <si>
    <t>Công ty TNHH MTV Phúc Lan - Giá bán tại mỏ khai thác xã Mò Ó, huyện Đakrông</t>
  </si>
  <si>
    <t>Sơn Kosu</t>
  </si>
  <si>
    <t>Sơn mịn ngoại thất KS600 (21kg)</t>
  </si>
  <si>
    <t>Sơn mịn ngoại thất cao cấp KS1700 (21kg)</t>
  </si>
  <si>
    <t>Sơn mịn nội thất KS500 (23kg)</t>
  </si>
  <si>
    <t>Sơn mịn nội thất cao cấp KS700 (23kg)</t>
  </si>
  <si>
    <t>Sơn lót chống kiềm nội thất KS100 (20kg)</t>
  </si>
  <si>
    <t>Sơn lót chống kiềm ngoại thất KS200 (20kg)</t>
  </si>
  <si>
    <t>Sơn trắng trần nội thất cao cấp KS800 (23kg)</t>
  </si>
  <si>
    <t>Sơn chống thấm 2 thành phần ngoại thất cao cấp KS1300 (20kg)</t>
  </si>
  <si>
    <t>Sơn ngoại thất giả đá cao cấp KS1800 (20kg)</t>
  </si>
  <si>
    <t>Sơn lót chống kiềm Eco (20kg)</t>
  </si>
  <si>
    <t>Bột bả Eco (35kg)</t>
  </si>
  <si>
    <t>Bột bả nội, ngoại thất (35kg)</t>
  </si>
  <si>
    <t>Công ty cổ phần Sobek Việt Nam - VPDD: Số 28 đường Hà Nội, Quán Toan, Hồng Bàng - Hải Phòng. Giá bán tại chân công trình</t>
  </si>
  <si>
    <t>Công ty cổ phần công nghệ Cao Minh Anh - Địa chỉ: P406, K12, Khu đô thị Việt Hưng, phường Giang Biên, quận Long Biên, Hà Nội - Giá bán tại chân công trình</t>
  </si>
  <si>
    <t>Công ty TNHH Nguyễn Đức Hà - Giá bán tại mỏ khai thác Thôn Xuân Lâm,  xã Triệu Nguyên, huyện Đakrông</t>
  </si>
  <si>
    <t>TT</t>
  </si>
  <si>
    <t>Loại VL</t>
  </si>
  <si>
    <t>ĐVT</t>
  </si>
  <si>
    <t>Quy cách</t>
  </si>
  <si>
    <t>Giá tháng trước</t>
  </si>
  <si>
    <t>Giá tháng này</t>
  </si>
  <si>
    <t>Tỷ lệ</t>
  </si>
  <si>
    <t>Sơn TOA</t>
  </si>
  <si>
    <t>Công ty TNHH sơn TOA Việt Nam - Giá bán tại chân công trình</t>
  </si>
  <si>
    <t>Sơn phủ ngoại thất 4 Seasons Trophic Shield</t>
  </si>
  <si>
    <t>18L</t>
  </si>
  <si>
    <t>Sơn phủ ngoại thất 4 Seasons bóng mờ</t>
  </si>
  <si>
    <t>Sơn phủ ngoại thất Supertech mới</t>
  </si>
  <si>
    <t>Sơn phủ ngoại thất Supertech pro</t>
  </si>
  <si>
    <t>Sơn phủ nội thất dễ lau chùi siêu bóng</t>
  </si>
  <si>
    <t>Sơn phủ nội thất dễ lau chùi bóng mờ</t>
  </si>
  <si>
    <t>Sơn phủ nội thất 4 Seasons Top Silk bóng mờ</t>
  </si>
  <si>
    <t xml:space="preserve">Sơn phủ nội thất 4 Seasons Top Silk </t>
  </si>
  <si>
    <t>Sơn phủ nội thất Supertech pro mới</t>
  </si>
  <si>
    <t>Sơn phủ nội thất Supertech pro</t>
  </si>
  <si>
    <t>Sơn phủ nội thất Homecote</t>
  </si>
  <si>
    <t>Sơn phủ nội thất Nitto Extra</t>
  </si>
  <si>
    <t>17L</t>
  </si>
  <si>
    <t>Sơn lót ngoại thất 4 Seasons Sealer</t>
  </si>
  <si>
    <t>Sơn lót ngoại thất Supertech pro Sealer</t>
  </si>
  <si>
    <t>Sơn lót nội thất NanoClean Primer</t>
  </si>
  <si>
    <t>Sơn lót nội thất Supertech Pro Prime</t>
  </si>
  <si>
    <t>Chống thấm đa năng (pha xi măng)</t>
  </si>
  <si>
    <t>20kg</t>
  </si>
  <si>
    <t>40kg</t>
  </si>
  <si>
    <t>Bột trét Homecote nội</t>
  </si>
  <si>
    <t>Bột trtretsHomecote nội - ngoại</t>
  </si>
  <si>
    <t>Cát đen</t>
  </si>
  <si>
    <t>HTK khai thác và SXVLXD Đakrông - Giá bán tại bãi khai thác Khóm 1, thị trấn Krông Klang, huyện Đakrông</t>
  </si>
  <si>
    <t>Công ty cổ phần đầu tư và sản xuất HCL - Giá bán đến chân công trình</t>
  </si>
  <si>
    <t>Công ty TNHH công nghệ Delta Việt Nam - Địa chỉ: KCN Phú Nghĩa, Chương Mỹ, Hà Nội - Giá bán tại chân công trình</t>
  </si>
  <si>
    <t>Công ty cổ phần đầu tư Minh Hòa - Địa chỉ: KCN Nam Thăng Long, phường Thuy Phương, quận Từ Liêm, Hà Nội - Giá đến chân công trình</t>
  </si>
  <si>
    <t>Công ty cổ phần tập đoàn sơn HT - Giá bán tại các đại lý phân phối trên địa bàn tỉnh Quảng Trị</t>
  </si>
  <si>
    <t>Công ty TNHH MTV Sơn An Thịnh - Địa chỉ: Số 177, Quốc Lộ 1 A, phường Đông Thanh, thành phố Đông Hà</t>
  </si>
  <si>
    <t>Xi măng Tân Thắng - Công ty TNHH Châu Phong Thịnh - Địa chỉ: 7/40 Duy Tân, Phường An Cựu, Huế - Giá bán tại chân công trình</t>
  </si>
  <si>
    <t>Công ty cổ phần thương mại sơn Ichi Miền Trung - Địa chỉ:  Trần Thị Lý, Hoà Cường Bắc, Hải Châu, Đà Nẵng - Giá chưa tính vận chuyển đến Quảng Trị</t>
  </si>
  <si>
    <t>Công ty TNHH MTV Thủy Nông - Địa chỉ: Đường Trường Chính, Tiểu Khu 3, thị trấn Ái Tử</t>
  </si>
  <si>
    <t>Công ty cổ phần DNP Hawaco - Địa chỉ: Phường Phan Chu Trinh, quận Hoàn Kiếm, Hà Nội - Giá đã bao gồm chi phí vận chuyển giao hàng đến kho bên mua</t>
  </si>
  <si>
    <t>Công ty TNHH MTV Giang Loan - Địa chỉ: Số 126 Trần Hưng Đạo, thị xã Quảng Trị - Giá đến chân công trình</t>
  </si>
  <si>
    <t>CỬA CÁC LOẠI</t>
  </si>
  <si>
    <t>X.1</t>
  </si>
  <si>
    <t>Cửa nhựa lõi thép</t>
  </si>
  <si>
    <t>XIV</t>
  </si>
  <si>
    <t>XV</t>
  </si>
  <si>
    <t>XV.1</t>
  </si>
  <si>
    <t>XV.2</t>
  </si>
  <si>
    <t>Vách kính, cửa nhựa lõi thép sử dụng thanh nhựa uPVC tập đoàn Shide, kính trong an toàn dày 5mm</t>
  </si>
  <si>
    <t>Vách kính cố định</t>
  </si>
  <si>
    <t>Cửa sổ 2 cánh mở trượt</t>
  </si>
  <si>
    <t>Cửa sổ 3 hoặc 4 cánh mở trượt</t>
  </si>
  <si>
    <t>Cửa sổ 1 cánh mở quay hoặc hất</t>
  </si>
  <si>
    <t>Cửa đi 1 cánh mở quay</t>
  </si>
  <si>
    <t>Cửa đi 2 cánh mở quay</t>
  </si>
  <si>
    <t>Cửa đi 4 cánh mở quay</t>
  </si>
  <si>
    <t>Cửa đi 2 cánh mở trượt</t>
  </si>
  <si>
    <t>Cửa đi 4 cánh mở trượt</t>
  </si>
  <si>
    <t>Khóa bán nguyệt, cửa sổ 2 cánh mở trượt</t>
  </si>
  <si>
    <t>Khóa bán nguyệt, cửa sổ 3 hoặc 4 cánh mở trượt</t>
  </si>
  <si>
    <t>Khóa chốt đa điểm, cửa sổ 2 cánh mở trượt</t>
  </si>
  <si>
    <t>Khóa đa điểm, cửa sổ 3 hoặc 4 cánh mở trượt</t>
  </si>
  <si>
    <t>Khóa chốt đa điểm, cửa sổ 1 cánh mở hất hoặc mở quay</t>
  </si>
  <si>
    <t>Khóa, tay nắm mở cài, cửa sổ 1 cánh mở hất</t>
  </si>
  <si>
    <t>Khóa chốt đa điểm, cửa sổ 2 cánh mở quay</t>
  </si>
  <si>
    <t>Khóa 1 điểm, cửa đi 1 cánh mở quay</t>
  </si>
  <si>
    <t>Khóa chốt đa điểm cửa đi 1 cánh mở quay</t>
  </si>
  <si>
    <t>Khóa chốt đa điểm, cửa đi 2 cánh mở quay</t>
  </si>
  <si>
    <t>Khóa chốt đa điểm, cửa đi 2 cánh mở trượt</t>
  </si>
  <si>
    <t>Khóa chốt đa điểm, cửa đi 4 cánh mở trượt</t>
  </si>
  <si>
    <t>Khóa chốt đa điểm, cửa đi 4 cánh mở quay</t>
  </si>
  <si>
    <t>Công ty TNHH Trọng Tín - Xưởng SX tại KCN Nam Đông Hà - Giá bán bao gồm vận chuyển và lắp đặt</t>
  </si>
  <si>
    <t xml:space="preserve">Gạch nung 6 lỗ </t>
  </si>
  <si>
    <t xml:space="preserve">Đá 5x20 </t>
  </si>
  <si>
    <t>Đá dăm 1x2</t>
  </si>
  <si>
    <t>Đá dăm 10x19</t>
  </si>
  <si>
    <t>Giá tại Chi nhánh Công ty cổ phần Thiên Tân - Xí nghiệp chế biến đá xây dựng - Địa chỉ: Km29 - Cam Thành - Cam Lộ</t>
  </si>
  <si>
    <t>Gạch xây không nung - Giá tại Chi nhánh Công ty cổ phần Thiên Tân - Xí nghiệp chế biến đá xây dựng - Địa chỉ: Km29 - Cam Thành - Cam Lộ</t>
  </si>
  <si>
    <t>Gạch Không nung xi măng cốt liệu - Công ty cổ phần Thiên Tân -  tại Chi nhánh xí nghiệp xây dựng công trình đường 9D, KCN Cam Hiếu - Cam Lộ (Km 10 - Quốc lộ 9D)</t>
  </si>
  <si>
    <t>Gạch không nung Minh Hưng - Công ty CP Minh Hưng Quảng Trị - Giá bán tại - Địa chỉ: Km 8, Quốc Lộ 9, thành phố Đông Hà</t>
  </si>
  <si>
    <t>Gạch Tuynel Đông Hà - Công ty CP Minh Hưng Quảng Trị - Giá bán tại Địa chỉ: Km 8, Quốc Lộ 9, thành phố Đông Hà</t>
  </si>
  <si>
    <t>Gạch Tuynel Minh Hưng - Công ty CP Minh Hưng Quảng Trị - Giá tại Địa chỉ: Số 46 Nguyễn Trãi, thị trấn Ái Tử, huyện Triệu Phong</t>
  </si>
  <si>
    <t>Gạch Tuynel Linh Đơn - Công ty CP Minh Hưng Quảng Trị - Giá tại Địa chỉ: Thôn Linh Đơn, huyện Vĩnh Linh</t>
  </si>
  <si>
    <t>Gạch tuynel - Công ty cổ phần gạch ngói Quảng Trị - Giá tại phương tiện bên mua, địa chỉ: Xã Cam Hiếu, huyện Cam Lộ</t>
  </si>
  <si>
    <t xml:space="preserve">Xí nghiệp SX VLXD thuộc Công ty CPXD GT Quảng Trị - Giá tại mỏ khai thác: Km29 Quốc Lộ 9, Cam Thành, Cam Lộ </t>
  </si>
  <si>
    <t>Công ty cổ phần Minh Hưng Quảng Trị - Giá tại địa chỉ: Km8, Quốc Lộ 9, thành phố Đông Hà</t>
  </si>
  <si>
    <t>Giá tại Chi nhánh Công ty cổ phần Thiên Tân - Xí nghiệp SXDVLXD - Địa chỉ: Số 124 Lê Duẩn, Đông Hà</t>
  </si>
  <si>
    <t>Công ty TNHH MTV dịch vụ số 1 Thành Thành Công - Giá bán tại bãi tập kết Phường An Đôn, thị xã Quảng Trị</t>
  </si>
  <si>
    <t>Công ty cổ phần Khải Minh An - Giá bán đến chân công trình trong phạm vi các khu nội thị tỉnh Quảng Trị, không gồm bốc,  cẩu xuống công trình; Vùng sâu, vùng xa, vùng núi cộng thêm cước phí vận chuyển chênh lệch tính từ Đông Hà - Địa chỉ: Số 36 Trần Bình Trọng, quận Hải Châu, Đà Nẵng</t>
  </si>
  <si>
    <t>200x140x95</t>
  </si>
  <si>
    <t>100x140x95</t>
  </si>
  <si>
    <t>200x100x60</t>
  </si>
  <si>
    <t xml:space="preserve"> 200x95x95</t>
  </si>
  <si>
    <t>200x95x95</t>
  </si>
  <si>
    <t>200x65x95</t>
  </si>
  <si>
    <t>200x65x65</t>
  </si>
  <si>
    <t>95x140x200</t>
  </si>
  <si>
    <t>95x95x200</t>
  </si>
  <si>
    <t>60x100x200</t>
  </si>
  <si>
    <t>120x170x270</t>
  </si>
  <si>
    <t>150x200x300</t>
  </si>
  <si>
    <t>100x190x390</t>
  </si>
  <si>
    <t>150x190x390</t>
  </si>
  <si>
    <t>200x190x390</t>
  </si>
  <si>
    <t>50x100x200</t>
  </si>
  <si>
    <t>120x190x390</t>
  </si>
  <si>
    <t>100x160x260</t>
  </si>
  <si>
    <t>130x190x390</t>
  </si>
  <si>
    <t>140x95x200</t>
  </si>
  <si>
    <t>10x20</t>
  </si>
  <si>
    <t>150x300</t>
  </si>
  <si>
    <t>Dmax37,5</t>
  </si>
  <si>
    <t>5x10 (vò)</t>
  </si>
  <si>
    <t>5-10</t>
  </si>
  <si>
    <t>0-5</t>
  </si>
  <si>
    <t>20x40</t>
  </si>
  <si>
    <t>40x60</t>
  </si>
  <si>
    <t>10x20(Dmax 19)</t>
  </si>
  <si>
    <t>10x20 (Dmax25)</t>
  </si>
  <si>
    <t>10x19</t>
  </si>
  <si>
    <t>5x20</t>
  </si>
  <si>
    <t>20x4</t>
  </si>
  <si>
    <t>5x10</t>
  </si>
  <si>
    <t>600x300x30;
 400x300x30</t>
  </si>
  <si>
    <t>50x600x20</t>
  </si>
  <si>
    <t>300x600x20</t>
  </si>
  <si>
    <t>300x600x30</t>
  </si>
  <si>
    <t>600x600x20</t>
  </si>
  <si>
    <t>600x1200x20</t>
  </si>
  <si>
    <t>150x600x20</t>
  </si>
  <si>
    <t>100x200x10</t>
  </si>
  <si>
    <t>75x220x10</t>
  </si>
  <si>
    <t>100x200x15</t>
  </si>
  <si>
    <t>150x300x10</t>
  </si>
  <si>
    <t>300x600x10</t>
  </si>
  <si>
    <t>250x250</t>
  </si>
  <si>
    <t>300x270x60</t>
  </si>
  <si>
    <t>300x270x30</t>
  </si>
  <si>
    <t>250x250x60</t>
  </si>
  <si>
    <t>250x125x60</t>
  </si>
  <si>
    <t>600x600</t>
  </si>
  <si>
    <t>800x800</t>
  </si>
  <si>
    <t>300x600</t>
  </si>
  <si>
    <t>300x300</t>
  </si>
  <si>
    <t>133x600</t>
  </si>
  <si>
    <t>400x400</t>
  </si>
  <si>
    <t>500x500</t>
  </si>
  <si>
    <t>250x400</t>
  </si>
  <si>
    <t>145x600</t>
  </si>
  <si>
    <t>155x800</t>
  </si>
  <si>
    <t>1000x1000</t>
  </si>
  <si>
    <t>600x1200</t>
  </si>
  <si>
    <t>400x800</t>
  </si>
  <si>
    <t>395x800</t>
  </si>
  <si>
    <t>150x800</t>
  </si>
  <si>
    <t>500x500x30</t>
  </si>
  <si>
    <t xml:space="preserve"> 340 x 205 x 13  </t>
  </si>
  <si>
    <t xml:space="preserve"> 370 x 230 x 13  </t>
  </si>
  <si>
    <t xml:space="preserve"> 360 x 170 x 16  </t>
  </si>
  <si>
    <t xml:space="preserve"> 240 x 110 x 125  </t>
  </si>
  <si>
    <t xml:space="preserve"> 200 x 100 x 9  </t>
  </si>
  <si>
    <t xml:space="preserve">150 x 150 x 11  </t>
  </si>
  <si>
    <t xml:space="preserve">270 x 200 x 15  </t>
  </si>
  <si>
    <t>300x600x15</t>
  </si>
  <si>
    <t>100x500</t>
  </si>
  <si>
    <t>Đa quy cách dài 300</t>
  </si>
  <si>
    <t>Đa quy cách dài 600</t>
  </si>
  <si>
    <t>Chẻ lát D&lt;&gt;200</t>
  </si>
  <si>
    <t>Chẻ lát D&lt;&gt;250</t>
  </si>
  <si>
    <t>Chẻ lát D&lt;&gt;400</t>
  </si>
  <si>
    <t>20x30</t>
  </si>
  <si>
    <t>230x230</t>
  </si>
  <si>
    <t>480x480</t>
  </si>
  <si>
    <t xml:space="preserve">Van cổng 2 mặt bích ti chìm không tay OKM Nhật sản xuất tại Malaysia </t>
  </si>
  <si>
    <t>PN10 - Tiêu chuẩn BS5163:2004</t>
  </si>
  <si>
    <t xml:space="preserve">Van cổng 2 mặt bích ti chìm có tay OKM Nhật sản xuất tại Malaysia </t>
  </si>
  <si>
    <t xml:space="preserve">Van 1 chiều mặt bích lá lật OKM Nhật sản xuất tại Malaysia </t>
  </si>
  <si>
    <t>Tiêu chuẩn BSEN12334:2001</t>
  </si>
  <si>
    <t>Van xả khí OKM Nhật sản xuất tại Malaysia</t>
  </si>
  <si>
    <t xml:space="preserve"> Tiêu chuẩn BSEN1074-4:2000</t>
  </si>
  <si>
    <t xml:space="preserve">Van bướm gạt series 612XC OKM Nhật sản xuất tại Malaysia </t>
  </si>
  <si>
    <t>PN10 - Tiêu chuẩn JIB2032</t>
  </si>
  <si>
    <t xml:space="preserve">Van bướm vô lăng series 615X OKM Nhật sản xuất tại Malaysia </t>
  </si>
  <si>
    <t>PN10 - Tiêu chuẩn JISB2032</t>
  </si>
  <si>
    <t xml:space="preserve">Van bướm vô lăng 2 mặt bích series 670FD OKM Nhật sản xuất tại Malaysia </t>
  </si>
  <si>
    <t>PN10 - Tiêu chuẩn BSEN 593:2009&amp;A1:2011</t>
  </si>
  <si>
    <t xml:space="preserve">Van cửa ren đồng ANA sản xuất tại Thái Lan 1040 </t>
  </si>
  <si>
    <t>Tiêu chuẩn JIS B 2003:1994</t>
  </si>
  <si>
    <t>Van 1 chiều ren đồng ANA sản xuất tại Thái Lan 1110</t>
  </si>
  <si>
    <t xml:space="preserve"> Tiêu chuẩn JIS B 2003:1994</t>
  </si>
  <si>
    <t xml:space="preserve">Van bi tay gạt ANA sản xuất tại Thái Lan 1140-210 </t>
  </si>
  <si>
    <t xml:space="preserve">Van bi tay bướm ANA sản xuất tại Thái Lan 1140-240 </t>
  </si>
  <si>
    <t xml:space="preserve">Rọ đồng ren ANA sản xuất tại Thái Lan - 1210 </t>
  </si>
  <si>
    <t>Vòi tay gạt ANA sản xuất tại Thái Lan</t>
  </si>
  <si>
    <t>Van ba ngả MMM ANA sản xuất tại Thái Lan - 1134</t>
  </si>
  <si>
    <t xml:space="preserve">Van bi mini MF ANA sản xuất tại Thái Lan  1103-240 </t>
  </si>
  <si>
    <t>Van 1 chiều lò xo ANA sản xuất tại Thái Lan - 1170</t>
  </si>
  <si>
    <t>Đồng hồ đo lưu lượng nước hiệu PSM cấp C Tc ISO 4064 do hãng George Kent sản xuất tại Malaysia (Đã bao gồm kiểm định và rắc co</t>
  </si>
  <si>
    <t>Tiêu chuẩn ISO4064</t>
  </si>
  <si>
    <t>Đồng hồ đo lưu lượng nước hiệu Helix cấp B Tc ISO 4064 do hãng George Kent sản xuất tại Malaysia (Đã bao gồm kiểm định</t>
  </si>
  <si>
    <t>Trụ cứu hỏa 3 họng Mai Đông</t>
  </si>
  <si>
    <t>TCVN 6379-1998</t>
  </si>
  <si>
    <t>Phụ kiện mạ kẽm</t>
  </si>
  <si>
    <t>Tiêu chuẩn GB/T24001-2016/ISO14001:2015</t>
  </si>
  <si>
    <t>Ống thép đen Vinapipe/Việt Đức</t>
  </si>
  <si>
    <t>Tiêu chuẩn BS1387/85</t>
  </si>
  <si>
    <t>Ống thép đen Việt Đức</t>
  </si>
  <si>
    <t>Tiêu chuẩn ASTM A53A</t>
  </si>
  <si>
    <t>Ống thép đen Trung Quốc Tc ASTM A53B</t>
  </si>
  <si>
    <t>Tiêu chuẩn ASTM A53B</t>
  </si>
  <si>
    <t xml:space="preserve">Tiêu chuẩn BS1387/85 </t>
  </si>
  <si>
    <t>Ống thép mạ kẽm Vinapipe/Hòa Phát</t>
  </si>
  <si>
    <t>Ống gang cầu (dẻo) miệng bát EU Trung Quốc, L= 6m</t>
  </si>
  <si>
    <t>Tiêu chuẩn ISO2531:2009/ 2531:1998</t>
  </si>
  <si>
    <t>Bu gang BE</t>
  </si>
  <si>
    <t>Bu gang BU</t>
  </si>
  <si>
    <t>Côn gang EE</t>
  </si>
  <si>
    <t>Côn gang BB</t>
  </si>
  <si>
    <t>Cút gang EE 45 độ</t>
  </si>
  <si>
    <t>Cút gang EE 90 độ</t>
  </si>
  <si>
    <t xml:space="preserve">Cút gang BB 45 độ </t>
  </si>
  <si>
    <t xml:space="preserve"> Tiêu chuẩn ISO2531:2009/ 2531:1998</t>
  </si>
  <si>
    <t>Cút gang BB 90 độ</t>
  </si>
  <si>
    <t>Tê gang EEE</t>
  </si>
  <si>
    <t>Tê gang EBE</t>
  </si>
  <si>
    <t>Tê gang BBB</t>
  </si>
  <si>
    <t>Mối nối mềm gang EE sản xuất tại Việt Nam</t>
  </si>
  <si>
    <t xml:space="preserve"> Tiêu chuẩn 1832:2008</t>
  </si>
  <si>
    <t>Tiêu chuẩn 1832:2008</t>
  </si>
  <si>
    <t xml:space="preserve">Mối nối mềm gang BE sản xuất tại Việt Nam  </t>
  </si>
  <si>
    <t>Xi măng Hoàng Mai bao PP (Dự án)</t>
  </si>
  <si>
    <t>Xi măng Hoàng Mai rời PCB CN</t>
  </si>
  <si>
    <t>Xi măng Hoàng Mai PCB30</t>
  </si>
  <si>
    <t>Xi măng Hoàng Mai PCB40</t>
  </si>
  <si>
    <t xml:space="preserve">Thép Tisco </t>
  </si>
  <si>
    <t>D6-8</t>
  </si>
  <si>
    <t>D10</t>
  </si>
  <si>
    <t>D12</t>
  </si>
  <si>
    <t>Thép Hòa Phát</t>
  </si>
  <si>
    <t>Đơn vị phân phối Công ty TNHH Thành Hưng - Địa chỉ: Phường Đông Giang, thành phố Đông Hà - Giá bán tại kho công ty</t>
  </si>
  <si>
    <r>
      <t>M</t>
    </r>
    <r>
      <rPr>
        <vertAlign val="superscript"/>
        <sz val="13"/>
        <rFont val="Times New Roman"/>
        <family val="1"/>
      </rPr>
      <t>3</t>
    </r>
  </si>
  <si>
    <r>
      <t>M</t>
    </r>
    <r>
      <rPr>
        <vertAlign val="superscript"/>
        <sz val="13"/>
        <rFont val="Times New Roman"/>
        <family val="1"/>
      </rPr>
      <t>2</t>
    </r>
  </si>
  <si>
    <t>Bê tông thương phẩm M200 đá 1x2 độ sụt (12±3)</t>
  </si>
  <si>
    <r>
      <t>Cột đỡ biển</t>
    </r>
    <r>
      <rPr>
        <b/>
        <sz val="13"/>
        <rFont val="Times New Roman"/>
        <family val="1"/>
      </rPr>
      <t xml:space="preserve"> Ø</t>
    </r>
    <r>
      <rPr>
        <sz val="13"/>
        <rFont val="Times New Roman"/>
        <family val="1"/>
      </rPr>
      <t xml:space="preserve"> 80; bằng thép mạ kẽm hai lớp;  dày 2,5 ly; dài 2,8m ÷ 3m.</t>
    </r>
  </si>
  <si>
    <r>
      <t>Cột đỡ biển</t>
    </r>
    <r>
      <rPr>
        <b/>
        <sz val="13"/>
        <rFont val="Times New Roman"/>
        <family val="1"/>
      </rPr>
      <t xml:space="preserve"> Ø</t>
    </r>
    <r>
      <rPr>
        <sz val="13"/>
        <rFont val="Times New Roman"/>
        <family val="1"/>
      </rPr>
      <t xml:space="preserve"> 88; bằng thép mạ kẽm hai lớp;  dày 3,2 ly; dài 2,8m ÷ 3m.</t>
    </r>
  </si>
  <si>
    <t>Tôn nền Bluescope Zacs Hoa Cương, công nghệ inok  AZ100</t>
  </si>
  <si>
    <t xml:space="preserve">Tôn nền Thăng Long – Việt Ý </t>
  </si>
  <si>
    <t xml:space="preserve">Tôn nền Việt Nhật </t>
  </si>
  <si>
    <t>Tôn nền Lạnh trắng Phương Nam AZ100</t>
  </si>
  <si>
    <t>Tôn nền Đông Á AZ50</t>
  </si>
  <si>
    <t>Giá tại Chi nhánh Công ty cổ phần Thiên Tân - Xí nghiệp xây dựng công trình - Địa chỉ: Đường 9D, Cụm CN Cam Hiếu - Cam Lộ</t>
  </si>
  <si>
    <t>Giá tại Chi nhánh Công ty cổ phần Thiên Tân - Xí nghiệp sản xuất vật liệu xây dựng - Địa chỉ: 124 Lê Duẩn, thị xã Quảng Trị</t>
  </si>
  <si>
    <t>1000x350x125</t>
  </si>
  <si>
    <t>D14, 16, 18, 20</t>
  </si>
  <si>
    <t>D22, 25, 28</t>
  </si>
  <si>
    <r>
      <t>m</t>
    </r>
    <r>
      <rPr>
        <vertAlign val="superscript"/>
        <sz val="13"/>
        <rFont val="Times New Roman"/>
        <family val="1"/>
      </rPr>
      <t>2</t>
    </r>
  </si>
  <si>
    <t>(30x60cm) (phẳng) thay sơn</t>
  </si>
  <si>
    <t>(30x60cm) (phẳng bóng thường, vát mép bóng) ốp bộ</t>
  </si>
  <si>
    <t>(30x60cm) (dị hình bóng, matt phẳng, đầu len)</t>
  </si>
  <si>
    <t>(50x50cm)  Khung 1 Màu nhạt</t>
  </si>
  <si>
    <t>(25x50cm) Khung 1</t>
  </si>
  <si>
    <t>250x500</t>
  </si>
  <si>
    <t>(25x50cm) Khung 2</t>
  </si>
  <si>
    <t>(60x60cm) C- mài bóng Khung 1</t>
  </si>
  <si>
    <t>(60x60cm) C- Sugar Khung 1</t>
  </si>
  <si>
    <t>(60x60cm) Khung 1 Sugar basic</t>
  </si>
  <si>
    <t>(60x60cm) Khung 2 Sugar basic</t>
  </si>
  <si>
    <t>(60x60cm)  Khung 1 mạ vàng mạ bạc</t>
  </si>
  <si>
    <t>(60x60cm)  Khung 2 mạ vàng mạ bạc</t>
  </si>
  <si>
    <t>(80x80cm) Khung 1 mạ vàng mạ bạc</t>
  </si>
  <si>
    <t>(80x80cm) Khung 2 mạ vàng mạ bạc</t>
  </si>
  <si>
    <t>Gạch Ceramic ốp tường (30x60cm) KTS thay sơn</t>
  </si>
  <si>
    <t xml:space="preserve">Gạch Ceramic ốp tường (30x60cm) KTS - K2 </t>
  </si>
  <si>
    <t>Gạch Ceramic ốp tường (30x60cm) KTS - K3 chày dị hình</t>
  </si>
  <si>
    <t xml:space="preserve">Gạch lát nền chống trơn (30x30cm) KTS </t>
  </si>
  <si>
    <t>Gạch ốp (25x50cm) Sugar</t>
  </si>
  <si>
    <t>Gạch lát (50x50)SV Ceramic men sugar</t>
  </si>
  <si>
    <t>Gạch lát (30x30)cm</t>
  </si>
  <si>
    <t>Gạch ốp tường KTS (30x60cm) men bóng - ốp thay sơn</t>
  </si>
  <si>
    <t>Gạch ốp tường KTS (30x60cm) - men bóng (VIỀN ĐIỂM)</t>
  </si>
  <si>
    <t xml:space="preserve">Gạch lát (60x60) Bán sứ vi tinh </t>
  </si>
  <si>
    <t>Gạch lát (80x80) Vi tinh màu nhạt</t>
  </si>
  <si>
    <t>Gạch lát (50x50) màu đậm</t>
  </si>
  <si>
    <t>Gạch lát (50x50) màu nhạt</t>
  </si>
  <si>
    <t>Gạch lát (50x50) Sân vườn Sugar</t>
  </si>
  <si>
    <t>Gạch Porcelain (60x60) KSĐ</t>
  </si>
  <si>
    <t>Gạch lát (30x30) men matt, men sần</t>
  </si>
  <si>
    <t>Gạch Porcelain (80x80) Khung 3 đậm</t>
  </si>
  <si>
    <t>Gạch Porcelain (80x80) Khung 4</t>
  </si>
  <si>
    <t xml:space="preserve"> Gạch Granit (40x40) Sân vườn</t>
  </si>
  <si>
    <t xml:space="preserve"> Gạch Granit (40x40) đồng chất bóng mờ</t>
  </si>
  <si>
    <t xml:space="preserve">Gạch Granit (50x50) đồng chất bóng mờ </t>
  </si>
  <si>
    <t>Gạch Granit (30x60) men Matt</t>
  </si>
  <si>
    <t>Gạch VIGLACERA</t>
  </si>
  <si>
    <t>Gạch Granit (80x80) màu đậm sx Nhà máy Tiên Sơn</t>
  </si>
  <si>
    <t>Gạch Granit (80x80) màu nhạt sx Nhà máy Tiên Sơn</t>
  </si>
  <si>
    <t>Gạch Granit (60x60) màu đậm sx Nhà máy Tiên Sơn</t>
  </si>
  <si>
    <t>Gạch Granit (60x60) màu nhạt sx Nhà máy Tiên Sơn</t>
  </si>
  <si>
    <t>Gạch Granit (80x80)  sx Nhà máy Thái Bình</t>
  </si>
  <si>
    <t>Gạch Granit (60x60)  sx Nhà máy Thái Bình</t>
  </si>
  <si>
    <t>GẠCH VINATILE &amp; ELEVEN</t>
  </si>
  <si>
    <t>Gạch (30x60) ốp thay sơn</t>
  </si>
  <si>
    <t>Gạch Porcelain  (60x60) màu nhạt</t>
  </si>
  <si>
    <t>Gạch Porcelain (60x60) màu trung tính</t>
  </si>
  <si>
    <t>Gạch Porcelain (60x60) màu đen tuyền</t>
  </si>
  <si>
    <t>Gạch Porcelain(60x60) màu vân đá đen sẩm</t>
  </si>
  <si>
    <t>Gạch Porcelain(80x80) màu nhạt</t>
  </si>
  <si>
    <t>Gạch Porcelain (80x80) màu trung tính</t>
  </si>
  <si>
    <t>Gạch Porcelain (80x80) màu đậm</t>
  </si>
  <si>
    <t>Gạch ĐẤT VIỆT</t>
  </si>
  <si>
    <t>Gạch lát nền (300x300) mm màu đỏ nhạt</t>
  </si>
  <si>
    <t>Gạch lát nền (300x300) mm màu Chocolate</t>
  </si>
  <si>
    <t xml:space="preserve"> Gạch lát nền (300x300) mm màu kem vàng đặc biệt</t>
  </si>
  <si>
    <t>Gạch lát nền (400x400) mm màu đỏ nhạt</t>
  </si>
  <si>
    <t>Gạch lát nền (500x500)mm màu đỏ nhạt</t>
  </si>
  <si>
    <t>Gạch thẻ (60x240) mm màu đỏ nhạt</t>
  </si>
  <si>
    <t>60x240</t>
  </si>
  <si>
    <t>Gạch thẻ  (60x240) mm màu café</t>
  </si>
  <si>
    <t>Gạch thẻ (60x240)mm màu kem vàng đặc biệt</t>
  </si>
  <si>
    <t>Gạch bậc thềm (400x366) mm màu đỏ nhạt</t>
  </si>
  <si>
    <t>400x366</t>
  </si>
  <si>
    <t>Gạch bậc thềm (300x366) mm màu đỏ nhạt</t>
  </si>
  <si>
    <t>300x366</t>
  </si>
  <si>
    <t>Gạch tráng men (400x400) mm màu đỏ M2</t>
  </si>
  <si>
    <t>Gạch tráng men (400x400) mm màu ghi, màu vàng</t>
  </si>
  <si>
    <t>Gạch tráng men (500x500) mm màu đỏ M2</t>
  </si>
  <si>
    <t>Thẻ tráng men (60x240) mm màu đỏ M2</t>
  </si>
  <si>
    <t>Thẻ tráng men (60x240) mm màu ghi, vàng, café</t>
  </si>
  <si>
    <t>Ngói ĐẤT VIỆT TRÁNG MEN</t>
  </si>
  <si>
    <t>Ngói lợp 22 viên/m2, màu đỏ, ghi, xanh lá cây, đen</t>
  </si>
  <si>
    <t>Ngói lợp 22 viên/m2, màu vàng, xanh ngọc, rêu</t>
  </si>
  <si>
    <t>Ngói nóc 360, màu đỏ, ghi, xanh lá cây, đen</t>
  </si>
  <si>
    <t>Ngói nóc to, màu vàng, xanh ngọc, rêu</t>
  </si>
  <si>
    <t>Ngói sóng INARI</t>
  </si>
  <si>
    <t>Ngói Lợp 1 Màu</t>
  </si>
  <si>
    <t>Ngói Nóc</t>
  </si>
  <si>
    <t>Ngói Rìa</t>
  </si>
  <si>
    <t>Ngói Cuối Rìa</t>
  </si>
  <si>
    <t>Ngói Cuối  Nóc</t>
  </si>
  <si>
    <t>Ngói Cuối Mái</t>
  </si>
  <si>
    <t>Ngói Lót Nóc</t>
  </si>
  <si>
    <t>Ngói chạc 3</t>
  </si>
  <si>
    <t>Ngói phẳng INARI</t>
  </si>
  <si>
    <t xml:space="preserve">Ngói Lợp 1 Màu </t>
  </si>
  <si>
    <t>Ngói Rìa Trái</t>
  </si>
  <si>
    <t>Ngói Rìa Phải</t>
  </si>
  <si>
    <t>Ngói Cuối Nóc</t>
  </si>
  <si>
    <t>Ngói sóng INARI LUXURY</t>
  </si>
  <si>
    <t>Ngói phẳng INARI LUXURY</t>
  </si>
  <si>
    <t>Ngói Lợp 1 Màu -18 viên/ m2</t>
  </si>
  <si>
    <t>Ngói sóng FUCHI</t>
  </si>
  <si>
    <t xml:space="preserve">Ngói Lợp </t>
  </si>
  <si>
    <t>Ngói Cuối  Rìa</t>
  </si>
  <si>
    <t>Ngói chử T</t>
  </si>
  <si>
    <t>Ngói chử Y</t>
  </si>
  <si>
    <t>Ngói chạc Tư</t>
  </si>
  <si>
    <t>Ngói sóng CMC</t>
  </si>
  <si>
    <t>Ngói Lợp Màu CMC</t>
  </si>
  <si>
    <t>Ngói Lợp Màu GALAXY</t>
  </si>
  <si>
    <t>Ngói Chạc 3 (Ký hiệu: CB)</t>
  </si>
  <si>
    <t>Ngói Chữ T (Ký hiệu: T)</t>
  </si>
  <si>
    <t xml:space="preserve">Sơn Jotun </t>
  </si>
  <si>
    <t>Công ty TNHH MTV Lâm sản Khánh Hà - Địa chỉ: Đường Đoàn Khuê, Phường 5, thành phố Đông Hà - Giá bán tại chân công trình</t>
  </si>
  <si>
    <t>Essen - Ngoại thất bền màu đẹp (7L)</t>
  </si>
  <si>
    <t>Sơn ngoại thất Jotatought - Chống rêu, nấm mốc, màu sắc đa dạng (17L)</t>
  </si>
  <si>
    <t>Sơn nội thất Essen - Dễ lau chùi (17L)</t>
  </si>
  <si>
    <t>Sơn nội thất Jotaplast - Màu tiêu chuẩn và siêu trắng, chống nấm mốc (17L)</t>
  </si>
  <si>
    <t>Jotashield primer - Sơn lót ngoại thất chống kiềm cao cấp 17L)</t>
  </si>
  <si>
    <t>Majestic primer - Sơn lót nội thất chống kiềm cao cấp (17L)</t>
  </si>
  <si>
    <t>Essence sơn lớt chống kiềm (17L)</t>
  </si>
  <si>
    <t>Bột trét nội thất (40kg)</t>
  </si>
  <si>
    <t>Bột trét ngoại thất (40kg)</t>
  </si>
  <si>
    <t>Tôn xốp giấy bạc, độ dày lớp xốp 16/40mm, tôn cán 6 sóng khổ 1.075m, hiệu dụng 1m.1mdài = 1.075m2</t>
  </si>
  <si>
    <t>0,40mm x 1075mm</t>
  </si>
  <si>
    <t>Tôn nền Đại Long AZ100 (màu xanh rêu)</t>
  </si>
  <si>
    <t xml:space="preserve">0,45mm x 1075mm </t>
  </si>
  <si>
    <t>Tôn nền Bluescope Zacs Hoa Cương Công nghệ Inok AZ100</t>
  </si>
  <si>
    <t>0,50mm x 1075mm</t>
  </si>
  <si>
    <t>Tôn nền Zacs Bền màu Công nghệ Inok AZ100</t>
  </si>
  <si>
    <t>0,45mm x 1075mm</t>
  </si>
  <si>
    <t>0,30mm x 1075mm</t>
  </si>
  <si>
    <t>Tôn nền Thăng Long – Việt Ý</t>
  </si>
  <si>
    <t>0,35mm x 1075mm</t>
  </si>
  <si>
    <t>0,42mm x 1075mm</t>
  </si>
  <si>
    <t>Sử dụng tôn nền Hoa Sen AZ50</t>
  </si>
  <si>
    <t>Sử dụng tôn nền Việt Nhật Trung Quốc</t>
  </si>
  <si>
    <t>Sử dụng tôn nền Lạnh trắng Phương Nam AZ100</t>
  </si>
  <si>
    <t>Sử dụng tôn nền Đại Long AZ100</t>
  </si>
  <si>
    <t>Sử dụng tôn nền Zacs Bền màu Công nghệ Inok AZ100</t>
  </si>
  <si>
    <t>Tôn cán 5 sóng khổ 1.090m, hiệu dụng 0.99m 1mdài = 1.090m2 Tôn cán 6 sóng khổ 1.075m, hiệu dụng 1m.1mdài = 1.075m2</t>
  </si>
  <si>
    <t>0,40mm x 1090mm/1075mm</t>
  </si>
  <si>
    <t>Tôn nền Đại Long AZ100</t>
  </si>
  <si>
    <t>0,45mm x 1090mm/1075mm</t>
  </si>
  <si>
    <t xml:space="preserve">0,45mm x 1090mm/1075mm </t>
  </si>
  <si>
    <t>VA LEDOLPHIN ST30W (nhập khẩu nguyên bộ)</t>
  </si>
  <si>
    <t>VA LEDOLPHIN ST40W (nhập khẩu nguyên bộ)</t>
  </si>
  <si>
    <t>VA LEDOLPHIN ST50W (nhập khẩu nguyên bộ)</t>
  </si>
  <si>
    <t>VA LEDOLPHIN ST60W (nhập khẩu nguyên bộ)</t>
  </si>
  <si>
    <t>VA LEDOLPHIN ST90W (nhập khẩu nguyên bộ)</t>
  </si>
  <si>
    <t>VA LEDOLPHIN ST100W (nhập khẩu nguyên bộ)</t>
  </si>
  <si>
    <t>VA LEDOLPHIN ST120W (nhập khẩu nguyên bộ)</t>
  </si>
  <si>
    <t>VA LEDOLPHIN ST150W (nhập khẩu nguyên bộ)</t>
  </si>
  <si>
    <t>VA LEDOLPHIN ST180W (nhập khẩu nguyên bộ)</t>
  </si>
  <si>
    <t>Bộ đèn đường Philips BRP391 LED 80W PSDD (nhập khẩu nguyên bộ)</t>
  </si>
  <si>
    <t>Bộ đèn đường Philips BRP392 LED 88W PSDD (nhập khẩu nguyên bộ)</t>
  </si>
  <si>
    <t>Bộ đèn đường Philips BRP392 LED 96W PSDD (nhập khẩu nguyên bộ)</t>
  </si>
  <si>
    <t>Bộ đèn đường Philips BRP392 LED 121W PSDD (nhập khẩu nguyên bộ)</t>
  </si>
  <si>
    <t>Bộ đèn đường Philips BRP392 LED 138W PSDD (nhập khẩu nguyên bộ)</t>
  </si>
  <si>
    <t>Bộ đèn đường Philips BRP392 LED 150W PSDD (nhập khẩu nguyên bộ)</t>
  </si>
  <si>
    <t>Bộ đèn đường Philips BRP392 LED 158W PSDD (nhập khẩu nguyên bộ)</t>
  </si>
  <si>
    <t>Bộ đèn đường Philips BRP393 LED 183W PSDD (nhập khẩu nguyên bộ)</t>
  </si>
  <si>
    <t>Bộ đèn pha Philips BVP432 LED 200W AMB (nhập khẩu nguyên bộ)</t>
  </si>
  <si>
    <t>Bộ đèn led panel Huge KT300x1200 40W</t>
  </si>
  <si>
    <t>Bộ đèn led panel Huge KT600x1200 54W</t>
  </si>
  <si>
    <t>Bộ đèn led panel Huge KT600x600 36W</t>
  </si>
  <si>
    <t>Bộ led mica KT0,6 18W</t>
  </si>
  <si>
    <t>Bộ led mica KT1,2 36W</t>
  </si>
  <si>
    <t>Đèn led tube thủy tinh KT 0,6 9W</t>
  </si>
  <si>
    <t>Đèn led tube thủy tinh KT 1,2 18W</t>
  </si>
  <si>
    <t>Bộ đèn led tube doublewing 36W</t>
  </si>
  <si>
    <t>Bộ đèn đường Helios 30W</t>
  </si>
  <si>
    <t>Bộ đèn đường Helios 50W</t>
  </si>
  <si>
    <t>Bộ đèn đường Helios 70W</t>
  </si>
  <si>
    <t>Bộ đèn đường Helios 90W</t>
  </si>
  <si>
    <t>Bộ đèn đường Helios 110W</t>
  </si>
  <si>
    <t>Bộ đèn đường Helios 140W</t>
  </si>
  <si>
    <t>Bộ đèn đường Helios 190W</t>
  </si>
  <si>
    <t>Bộ đèn đường Helios 220W</t>
  </si>
  <si>
    <t>Đèn ngõ xóm Titan 30W</t>
  </si>
  <si>
    <t>Đèn ngõ xóm Titan 50W</t>
  </si>
  <si>
    <t>Bộ đèn khẩn cấp led 2 bóng 1W</t>
  </si>
  <si>
    <t>Đèn thoát hiểm 2W 5led, 6led</t>
  </si>
  <si>
    <t>Bộ đèn led dowlight 5W</t>
  </si>
  <si>
    <t>Bộ đèn led dowlight 9W</t>
  </si>
  <si>
    <t>Đèn pha Olympus 100W</t>
  </si>
  <si>
    <t>Đèn pha Olympus 200W</t>
  </si>
  <si>
    <t>Đèn pha Olympus 300W</t>
  </si>
  <si>
    <t>Đèn pha Neptune 50W</t>
  </si>
  <si>
    <t>Đèn pha Neptune 100W</t>
  </si>
  <si>
    <t>Đèn pha Neptune 150W</t>
  </si>
  <si>
    <t>Bộ đèn đường led Alley 100W</t>
  </si>
  <si>
    <t>Bộ đèn đường led Alley 200W</t>
  </si>
  <si>
    <t>Bộ đèn phòng học Classic 1x18W 1m2 (chưa bao gồm bóng)</t>
  </si>
  <si>
    <t>Bộ đèn phòng học Classic 2x18W 1m2 (chưa bao gồm bóng)</t>
  </si>
  <si>
    <t>THIẾT BỊ ĐIỆN</t>
  </si>
  <si>
    <t xml:space="preserve">Đèn VA Lighting </t>
  </si>
  <si>
    <t>Đèn Philips</t>
  </si>
  <si>
    <t>Đèn Điện Quang</t>
  </si>
  <si>
    <t>Nhựa đường Carboncor Asphalt - CA 9,5</t>
  </si>
  <si>
    <t>NHỰA ĐƯỜNG CÁC LOẠI</t>
  </si>
  <si>
    <t>CÁC LOẠI VẬT TƯ, VẬT LIỆU KHÁC</t>
  </si>
  <si>
    <t xml:space="preserve">Bộ </t>
  </si>
  <si>
    <t>Hố ga ngăn mùi F5B – Vỉa hè.</t>
  </si>
  <si>
    <t>Hố ga ngăn mùi F5B – Lòng đường.</t>
  </si>
  <si>
    <t>CK</t>
  </si>
  <si>
    <t>Hệ thống hố ga thu nước mưa và ngăn mùi; Cấu kiện kè</t>
  </si>
  <si>
    <t>Biển bảo bằng thép dày 2mm; màng phản quang 3M, series 610 (Mỹ)</t>
  </si>
  <si>
    <t xml:space="preserve">Biển báo tam giác cạnh 70cm </t>
  </si>
  <si>
    <t>Biển báo tròn đường kính 70cm</t>
  </si>
  <si>
    <t>Biển báo chữ nhật không sườn</t>
  </si>
  <si>
    <t>Biển báo chữ nhật sườn thép hộp 40x20x1,2mm mạ kẽm</t>
  </si>
  <si>
    <t>Nhựa đường Carboncor Asphalt - CA 6,7; 9,5</t>
  </si>
  <si>
    <t>Tôn</t>
  </si>
  <si>
    <t>Ngói</t>
  </si>
  <si>
    <r>
      <t xml:space="preserve">BẢNG GIÁ VẬT LIỆU THÁNG 4 NĂM 2022 TRÊN ĐỊA BÀN TỈNH QUẢNG TRỊ
</t>
    </r>
    <r>
      <rPr>
        <i/>
        <sz val="13"/>
        <rFont val="Times New Roman"/>
        <family val="1"/>
      </rPr>
      <t>(Ban hành kèm theo Công bố số:      /CB - SXD ngày 09/5/2021 của Sở Xây dựng)</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</si>
</sst>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_(* #,##0_);_(* \(#,##0\);_(* &quot;-&quot;??_);_(@_)"/>
    <numFmt numFmtId="177" formatCode="#,##0;[Red]#,##0"/>
    <numFmt numFmtId="178" formatCode="\$#,##0\ ;\(\$#,##0\)"/>
    <numFmt numFmtId="179" formatCode="General_)"/>
    <numFmt numFmtId="180" formatCode="_-* #,##0\ _₫_-;\-* #,##0\ _₫_-;_-* &quot;-&quot;??\ _₫_-;_-@_-"/>
    <numFmt numFmtId="181" formatCode="_-* #,##0_-;\-* #,##0_-;_-* &quot;-&quot;??_-;_-@_-"/>
    <numFmt numFmtId="182" formatCode="_-* #,##0.0\ _₫_-;\-* #,##0.0\ _₫_-;_-* &quot;-&quot;??\ _₫_-;_-@_-"/>
    <numFmt numFmtId="183" formatCode="0.0%"/>
    <numFmt numFmtId="184" formatCode="_-* #,##0.000\ _₫_-;\-* #,##0.000\ _₫_-;_-* &quot;-&quot;??\ _₫_-;_-@_-"/>
    <numFmt numFmtId="185" formatCode="_-* #,##0.0000\ _₫_-;\-* #,##0.0000\ _₫_-;_-* &quot;-&quot;??\ _₫_-;_-@_-"/>
    <numFmt numFmtId="186" formatCode="_-* #,##0.00000\ _₫_-;\-* #,##0.00000\ _₫_-;_-* &quot;-&quot;??\ _₫_-;_-@_-"/>
  </numFmts>
  <fonts count="92">
    <font>
      <sz val="11"/>
      <color theme="1"/>
      <name val="Calibri"/>
      <family val="2"/>
    </font>
    <font>
      <sz val="11"/>
      <color indexed="8"/>
      <name val="Arial"/>
      <family val="2"/>
    </font>
    <font>
      <sz val="10"/>
      <name val="Arial"/>
      <family val="2"/>
    </font>
    <font>
      <sz val="11"/>
      <color indexed="8"/>
      <name val="Calibri"/>
      <family val="2"/>
    </font>
    <font>
      <sz val="12"/>
      <color indexed="8"/>
      <name val="Times New Roman"/>
      <family val="2"/>
    </font>
    <font>
      <sz val="12"/>
      <name val="¹UAAA¼"/>
      <family val="3"/>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name val="VNI-Times"/>
      <family val="0"/>
    </font>
    <font>
      <sz val="11"/>
      <color indexed="8"/>
      <name val="Times New Roman"/>
      <family val="2"/>
    </font>
    <font>
      <sz val="11"/>
      <name val="Times New Roman"/>
      <family val="1"/>
    </font>
    <font>
      <b/>
      <u val="single"/>
      <sz val="13"/>
      <color indexed="8"/>
      <name val="Times New Roman"/>
      <family val="1"/>
    </font>
    <font>
      <sz val="8"/>
      <name val="Calibri"/>
      <family val="2"/>
    </font>
    <font>
      <b/>
      <sz val="9"/>
      <name val="Tahoma"/>
      <family val="2"/>
    </font>
    <font>
      <sz val="9"/>
      <name val="Tahoma"/>
      <family val="2"/>
    </font>
    <font>
      <sz val="13"/>
      <name val="Times New Roman"/>
      <family val="1"/>
    </font>
    <font>
      <b/>
      <sz val="13"/>
      <name val="Times New Roman"/>
      <family val="1"/>
    </font>
    <font>
      <vertAlign val="superscript"/>
      <sz val="13"/>
      <name val="Times New Roman"/>
      <family val="1"/>
    </font>
    <font>
      <b/>
      <i/>
      <sz val="13"/>
      <name val="Times New Roman"/>
      <family val="1"/>
    </font>
    <font>
      <i/>
      <sz val="13"/>
      <name val="Times New Roman"/>
      <family val="1"/>
    </font>
    <font>
      <sz val="12"/>
      <name val="Times New Roman"/>
      <family val="1"/>
    </font>
    <font>
      <b/>
      <vertAlign val="superscript"/>
      <sz val="13"/>
      <name val="Times New Roman"/>
      <family val="1"/>
    </font>
    <font>
      <sz val="13"/>
      <name val="Calibri"/>
      <family val="2"/>
    </font>
    <font>
      <sz val="13"/>
      <color indexed="10"/>
      <name val="Calibri"/>
      <family val="2"/>
    </font>
    <font>
      <sz val="13"/>
      <color indexed="8"/>
      <name val="Times New Roman"/>
      <family val="1"/>
    </font>
    <font>
      <sz val="13"/>
      <name val="Time new rom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8"/>
      <color indexed="62"/>
      <name val="Cambria"/>
      <family val="2"/>
    </font>
    <font>
      <b/>
      <sz val="11"/>
      <color indexed="8"/>
      <name val="Calibri"/>
      <family val="2"/>
    </font>
    <font>
      <sz val="11"/>
      <color indexed="10"/>
      <name val="Calibri"/>
      <family val="2"/>
    </font>
    <font>
      <sz val="11"/>
      <color indexed="8"/>
      <name val="Time new roman"/>
      <family val="0"/>
    </font>
    <font>
      <sz val="11"/>
      <color rgb="FF000000"/>
      <name val="Calibri"/>
      <family val="2"/>
    </font>
    <font>
      <sz val="11"/>
      <color theme="0"/>
      <name val="Calibri"/>
      <family val="2"/>
    </font>
    <font>
      <sz val="11"/>
      <color rgb="FFFFFFFF"/>
      <name val="Calibri"/>
      <family val="2"/>
    </font>
    <font>
      <sz val="11"/>
      <color rgb="FF9C0006"/>
      <name val="Calibri"/>
      <family val="2"/>
    </font>
    <font>
      <b/>
      <sz val="11"/>
      <color rgb="FFFA7D00"/>
      <name val="Calibri"/>
      <family val="2"/>
    </font>
    <font>
      <b/>
      <sz val="11"/>
      <color theme="0"/>
      <name val="Calibri"/>
      <family val="2"/>
    </font>
    <font>
      <b/>
      <sz val="11"/>
      <color rgb="FFFFFFFF"/>
      <name val="Calibri"/>
      <family val="2"/>
    </font>
    <font>
      <i/>
      <sz val="11"/>
      <color rgb="FF7F7F7F"/>
      <name val="Calibri"/>
      <family val="2"/>
    </font>
    <font>
      <sz val="11"/>
      <color rgb="FF006100"/>
      <name val="Calibri"/>
      <family val="2"/>
    </font>
    <font>
      <b/>
      <sz val="15"/>
      <color theme="3"/>
      <name val="Calibri"/>
      <family val="2"/>
    </font>
    <font>
      <b/>
      <sz val="15"/>
      <color rgb="FF1F4A7E"/>
      <name val="Calibri"/>
      <family val="2"/>
    </font>
    <font>
      <b/>
      <sz val="13"/>
      <color theme="3"/>
      <name val="Calibri"/>
      <family val="2"/>
    </font>
    <font>
      <b/>
      <sz val="13"/>
      <color rgb="FF1F4A7E"/>
      <name val="Calibri"/>
      <family val="2"/>
    </font>
    <font>
      <b/>
      <sz val="11"/>
      <color theme="3"/>
      <name val="Calibri"/>
      <family val="2"/>
    </font>
    <font>
      <b/>
      <sz val="11"/>
      <color rgb="FF1F4A7E"/>
      <name val="Calibri"/>
      <family val="2"/>
    </font>
    <font>
      <sz val="11"/>
      <color rgb="FF3F3F76"/>
      <name val="Calibri"/>
      <family val="2"/>
    </font>
    <font>
      <sz val="11"/>
      <color rgb="FFFA7D00"/>
      <name val="Calibri"/>
      <family val="2"/>
    </font>
    <font>
      <sz val="11"/>
      <color rgb="FF9C6500"/>
      <name val="Calibri"/>
      <family val="2"/>
    </font>
    <font>
      <sz val="11"/>
      <color rgb="FF000000"/>
      <name val="Times New Roman"/>
      <family val="2"/>
    </font>
    <font>
      <sz val="11"/>
      <color theme="1"/>
      <name val="Arial"/>
      <family val="2"/>
    </font>
    <font>
      <sz val="12"/>
      <color theme="1"/>
      <name val="Times New Roman"/>
      <family val="2"/>
    </font>
    <font>
      <sz val="10"/>
      <color rgb="FF000000"/>
      <name val="Arial"/>
      <family val="2"/>
    </font>
    <font>
      <b/>
      <sz val="11"/>
      <color rgb="FF3F3F3F"/>
      <name val="Calibri"/>
      <family val="2"/>
    </font>
    <font>
      <b/>
      <sz val="18"/>
      <color theme="3"/>
      <name val="Cambria"/>
      <family val="2"/>
    </font>
    <font>
      <b/>
      <sz val="18"/>
      <color rgb="FF1F4A7E"/>
      <name val="Cambria"/>
      <family val="2"/>
    </font>
    <font>
      <b/>
      <sz val="11"/>
      <color theme="1"/>
      <name val="Calibri"/>
      <family val="2"/>
    </font>
    <font>
      <b/>
      <sz val="11"/>
      <color rgb="FF000000"/>
      <name val="Calibri"/>
      <family val="2"/>
    </font>
    <font>
      <sz val="11"/>
      <color rgb="FFFF0000"/>
      <name val="Calibri"/>
      <family val="2"/>
    </font>
    <font>
      <sz val="11"/>
      <color theme="1"/>
      <name val="Time new roman"/>
      <family val="0"/>
    </font>
    <font>
      <b/>
      <sz val="8"/>
      <name val="Calibri"/>
      <family val="2"/>
    </font>
  </fonts>
  <fills count="7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rgb="FFDCE5F1"/>
        <bgColor indexed="64"/>
      </patternFill>
    </fill>
    <fill>
      <patternFill patternType="solid">
        <fgColor theme="5" tint="0.7999799847602844"/>
        <bgColor indexed="64"/>
      </patternFill>
    </fill>
    <fill>
      <patternFill patternType="solid">
        <fgColor indexed="45"/>
        <bgColor indexed="64"/>
      </patternFill>
    </fill>
    <fill>
      <patternFill patternType="solid">
        <fgColor indexed="47"/>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rgb="FFE5DFEC"/>
        <bgColor indexed="64"/>
      </patternFill>
    </fill>
    <fill>
      <patternFill patternType="solid">
        <fgColor theme="8" tint="0.7999799847602844"/>
        <bgColor indexed="64"/>
      </patternFill>
    </fill>
    <fill>
      <patternFill patternType="solid">
        <fgColor indexed="27"/>
        <bgColor indexed="64"/>
      </patternFill>
    </fill>
    <fill>
      <patternFill patternType="solid">
        <fgColor rgb="FFDBEEF3"/>
        <bgColor indexed="64"/>
      </patternFill>
    </fill>
    <fill>
      <patternFill patternType="solid">
        <fgColor theme="9" tint="0.7999799847602844"/>
        <bgColor indexed="64"/>
      </patternFill>
    </fill>
    <fill>
      <patternFill patternType="solid">
        <fgColor rgb="FFFDE9D9"/>
        <bgColor indexed="64"/>
      </patternFill>
    </fill>
    <fill>
      <patternFill patternType="solid">
        <fgColor theme="4" tint="0.5999900102615356"/>
        <bgColor indexed="64"/>
      </patternFill>
    </fill>
    <fill>
      <patternFill patternType="solid">
        <fgColor indexed="44"/>
        <bgColor indexed="64"/>
      </patternFill>
    </fill>
    <fill>
      <patternFill patternType="solid">
        <fgColor rgb="FFB8CBE4"/>
        <bgColor indexed="64"/>
      </patternFill>
    </fill>
    <fill>
      <patternFill patternType="solid">
        <fgColor theme="5" tint="0.5999900102615356"/>
        <bgColor indexed="64"/>
      </patternFill>
    </fill>
    <fill>
      <patternFill patternType="solid">
        <fgColor indexed="29"/>
        <bgColor indexed="64"/>
      </patternFill>
    </fill>
    <fill>
      <patternFill patternType="solid">
        <fgColor rgb="FFE5B8B6"/>
        <bgColor indexed="64"/>
      </patternFill>
    </fill>
    <fill>
      <patternFill patternType="solid">
        <fgColor theme="6" tint="0.5999900102615356"/>
        <bgColor indexed="64"/>
      </patternFill>
    </fill>
    <fill>
      <patternFill patternType="solid">
        <fgColor indexed="11"/>
        <bgColor indexed="64"/>
      </patternFill>
    </fill>
    <fill>
      <patternFill patternType="solid">
        <fgColor rgb="FFD5E3BB"/>
        <bgColor indexed="64"/>
      </patternFill>
    </fill>
    <fill>
      <patternFill patternType="solid">
        <fgColor theme="7" tint="0.5999900102615356"/>
        <bgColor indexed="64"/>
      </patternFill>
    </fill>
    <fill>
      <patternFill patternType="solid">
        <fgColor rgb="FFCABFD8"/>
        <bgColor indexed="64"/>
      </patternFill>
    </fill>
    <fill>
      <patternFill patternType="solid">
        <fgColor theme="8" tint="0.5999900102615356"/>
        <bgColor indexed="64"/>
      </patternFill>
    </fill>
    <fill>
      <patternFill patternType="solid">
        <fgColor rgb="FFB6DDE8"/>
        <bgColor indexed="64"/>
      </patternFill>
    </fill>
    <fill>
      <patternFill patternType="solid">
        <fgColor theme="9" tint="0.5999900102615356"/>
        <bgColor indexed="64"/>
      </patternFill>
    </fill>
    <fill>
      <patternFill patternType="solid">
        <fgColor indexed="51"/>
        <bgColor indexed="64"/>
      </patternFill>
    </fill>
    <fill>
      <patternFill patternType="solid">
        <fgColor rgb="FFFBD3B3"/>
        <bgColor indexed="64"/>
      </patternFill>
    </fill>
    <fill>
      <patternFill patternType="solid">
        <fgColor theme="4" tint="0.39998000860214233"/>
        <bgColor indexed="64"/>
      </patternFill>
    </fill>
    <fill>
      <patternFill patternType="solid">
        <fgColor indexed="30"/>
        <bgColor indexed="64"/>
      </patternFill>
    </fill>
    <fill>
      <patternFill patternType="solid">
        <fgColor rgb="FF96B3D7"/>
        <bgColor indexed="64"/>
      </patternFill>
    </fill>
    <fill>
      <patternFill patternType="solid">
        <fgColor theme="5" tint="0.39998000860214233"/>
        <bgColor indexed="64"/>
      </patternFill>
    </fill>
    <fill>
      <patternFill patternType="solid">
        <fgColor rgb="FFD99694"/>
        <bgColor indexed="64"/>
      </patternFill>
    </fill>
    <fill>
      <patternFill patternType="solid">
        <fgColor theme="6" tint="0.39998000860214233"/>
        <bgColor indexed="64"/>
      </patternFill>
    </fill>
    <fill>
      <patternFill patternType="solid">
        <fgColor rgb="FFC2D69B"/>
        <bgColor indexed="64"/>
      </patternFill>
    </fill>
    <fill>
      <patternFill patternType="solid">
        <fgColor theme="7" tint="0.39998000860214233"/>
        <bgColor indexed="64"/>
      </patternFill>
    </fill>
    <fill>
      <patternFill patternType="solid">
        <fgColor indexed="36"/>
        <bgColor indexed="64"/>
      </patternFill>
    </fill>
    <fill>
      <patternFill patternType="solid">
        <fgColor rgb="FFB2A1C6"/>
        <bgColor indexed="64"/>
      </patternFill>
    </fill>
    <fill>
      <patternFill patternType="solid">
        <fgColor theme="8" tint="0.39998000860214233"/>
        <bgColor indexed="64"/>
      </patternFill>
    </fill>
    <fill>
      <patternFill patternType="solid">
        <fgColor indexed="49"/>
        <bgColor indexed="64"/>
      </patternFill>
    </fill>
    <fill>
      <patternFill patternType="solid">
        <fgColor rgb="FF94CDDD"/>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rgb="FF5181BD"/>
        <bgColor indexed="64"/>
      </patternFill>
    </fill>
    <fill>
      <patternFill patternType="solid">
        <fgColor theme="5"/>
        <bgColor indexed="64"/>
      </patternFill>
    </fill>
    <fill>
      <patternFill patternType="solid">
        <fgColor indexed="10"/>
        <bgColor indexed="64"/>
      </patternFill>
    </fill>
    <fill>
      <patternFill patternType="solid">
        <fgColor rgb="FFC0514D"/>
        <bgColor indexed="64"/>
      </patternFill>
    </fill>
    <fill>
      <patternFill patternType="solid">
        <fgColor theme="6"/>
        <bgColor indexed="64"/>
      </patternFill>
    </fill>
    <fill>
      <patternFill patternType="solid">
        <fgColor indexed="57"/>
        <bgColor indexed="64"/>
      </patternFill>
    </fill>
    <fill>
      <patternFill patternType="solid">
        <fgColor rgb="FF9ABA58"/>
        <bgColor indexed="64"/>
      </patternFill>
    </fill>
    <fill>
      <patternFill patternType="solid">
        <fgColor theme="7"/>
        <bgColor indexed="64"/>
      </patternFill>
    </fill>
    <fill>
      <patternFill patternType="solid">
        <fgColor rgb="FF7E62A1"/>
        <bgColor indexed="64"/>
      </patternFill>
    </fill>
    <fill>
      <patternFill patternType="solid">
        <fgColor theme="8"/>
        <bgColor indexed="64"/>
      </patternFill>
    </fill>
    <fill>
      <patternFill patternType="solid">
        <fgColor rgb="FF4CACC6"/>
        <bgColor indexed="64"/>
      </patternFill>
    </fill>
    <fill>
      <patternFill patternType="solid">
        <fgColor theme="9"/>
        <bgColor indexed="64"/>
      </patternFill>
    </fill>
    <fill>
      <patternFill patternType="solid">
        <fgColor indexed="53"/>
        <bgColor indexed="64"/>
      </patternFill>
    </fill>
    <fill>
      <patternFill patternType="solid">
        <fgColor rgb="FFF79544"/>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rgb="FF5181BD"/>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thick">
        <color rgb="FFA6BFDD"/>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color rgb="FF5181BD"/>
      </top>
      <bottom style="double">
        <color rgb="FF5181BD"/>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s>
  <cellStyleXfs count="201">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62" fillId="4" borderId="0" applyNumberFormat="0" applyBorder="0" applyAlignment="0" applyProtection="0"/>
    <xf numFmtId="0" fontId="0" fillId="5" borderId="0" applyNumberFormat="0" applyBorder="0" applyAlignment="0" applyProtection="0"/>
    <xf numFmtId="0" fontId="1" fillId="6" borderId="0" applyNumberFormat="0" applyBorder="0" applyAlignment="0" applyProtection="0"/>
    <xf numFmtId="0" fontId="62"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62"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62"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62" fillId="15" borderId="0" applyNumberFormat="0" applyBorder="0" applyAlignment="0" applyProtection="0"/>
    <xf numFmtId="0" fontId="0" fillId="16" borderId="0" applyNumberFormat="0" applyBorder="0" applyAlignment="0" applyProtection="0"/>
    <xf numFmtId="0" fontId="1" fillId="7" borderId="0" applyNumberFormat="0" applyBorder="0" applyAlignment="0" applyProtection="0"/>
    <xf numFmtId="0" fontId="62"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62" fillId="20" borderId="0" applyNumberFormat="0" applyBorder="0" applyAlignment="0" applyProtection="0"/>
    <xf numFmtId="0" fontId="0" fillId="21" borderId="0" applyNumberFormat="0" applyBorder="0" applyAlignment="0" applyProtection="0"/>
    <xf numFmtId="0" fontId="1" fillId="22" borderId="0" applyNumberFormat="0" applyBorder="0" applyAlignment="0" applyProtection="0"/>
    <xf numFmtId="0" fontId="62"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62" fillId="26" borderId="0" applyNumberFormat="0" applyBorder="0" applyAlignment="0" applyProtection="0"/>
    <xf numFmtId="0" fontId="0" fillId="27" borderId="0" applyNumberFormat="0" applyBorder="0" applyAlignment="0" applyProtection="0"/>
    <xf numFmtId="0" fontId="1" fillId="11" borderId="0" applyNumberFormat="0" applyBorder="0" applyAlignment="0" applyProtection="0"/>
    <xf numFmtId="0" fontId="62" fillId="28" borderId="0" applyNumberFormat="0" applyBorder="0" applyAlignment="0" applyProtection="0"/>
    <xf numFmtId="0" fontId="0" fillId="29" borderId="0" applyNumberFormat="0" applyBorder="0" applyAlignment="0" applyProtection="0"/>
    <xf numFmtId="0" fontId="1" fillId="19" borderId="0" applyNumberFormat="0" applyBorder="0" applyAlignment="0" applyProtection="0"/>
    <xf numFmtId="0" fontId="62" fillId="30" borderId="0" applyNumberFormat="0" applyBorder="0" applyAlignment="0" applyProtection="0"/>
    <xf numFmtId="0" fontId="0" fillId="31" borderId="0" applyNumberFormat="0" applyBorder="0" applyAlignment="0" applyProtection="0"/>
    <xf numFmtId="0" fontId="1" fillId="32" borderId="0" applyNumberFormat="0" applyBorder="0" applyAlignment="0" applyProtection="0"/>
    <xf numFmtId="0" fontId="62" fillId="33" borderId="0" applyNumberFormat="0" applyBorder="0" applyAlignment="0" applyProtection="0"/>
    <xf numFmtId="0" fontId="63" fillId="34" borderId="0" applyNumberFormat="0" applyBorder="0" applyAlignment="0" applyProtection="0"/>
    <xf numFmtId="0" fontId="6" fillId="35" borderId="0" applyNumberFormat="0" applyBorder="0" applyAlignment="0" applyProtection="0"/>
    <xf numFmtId="0" fontId="64" fillId="36" borderId="0" applyNumberFormat="0" applyBorder="0" applyAlignment="0" applyProtection="0"/>
    <xf numFmtId="0" fontId="63" fillId="37" borderId="0" applyNumberFormat="0" applyBorder="0" applyAlignment="0" applyProtection="0"/>
    <xf numFmtId="0" fontId="6" fillId="22" borderId="0" applyNumberFormat="0" applyBorder="0" applyAlignment="0" applyProtection="0"/>
    <xf numFmtId="0" fontId="64" fillId="38" borderId="0" applyNumberFormat="0" applyBorder="0" applyAlignment="0" applyProtection="0"/>
    <xf numFmtId="0" fontId="63" fillId="39" borderId="0" applyNumberFormat="0" applyBorder="0" applyAlignment="0" applyProtection="0"/>
    <xf numFmtId="0" fontId="6" fillId="25" borderId="0" applyNumberFormat="0" applyBorder="0" applyAlignment="0" applyProtection="0"/>
    <xf numFmtId="0" fontId="64" fillId="40" borderId="0" applyNumberFormat="0" applyBorder="0" applyAlignment="0" applyProtection="0"/>
    <xf numFmtId="0" fontId="63" fillId="41" borderId="0" applyNumberFormat="0" applyBorder="0" applyAlignment="0" applyProtection="0"/>
    <xf numFmtId="0" fontId="6" fillId="42" borderId="0" applyNumberFormat="0" applyBorder="0" applyAlignment="0" applyProtection="0"/>
    <xf numFmtId="0" fontId="64" fillId="43" borderId="0" applyNumberFormat="0" applyBorder="0" applyAlignment="0" applyProtection="0"/>
    <xf numFmtId="0" fontId="63" fillId="44" borderId="0" applyNumberFormat="0" applyBorder="0" applyAlignment="0" applyProtection="0"/>
    <xf numFmtId="0" fontId="6" fillId="45" borderId="0" applyNumberFormat="0" applyBorder="0" applyAlignment="0" applyProtection="0"/>
    <xf numFmtId="0" fontId="64" fillId="46" borderId="0" applyNumberFormat="0" applyBorder="0" applyAlignment="0" applyProtection="0"/>
    <xf numFmtId="0" fontId="63" fillId="47" borderId="0" applyNumberFormat="0" applyBorder="0" applyAlignment="0" applyProtection="0"/>
    <xf numFmtId="0" fontId="6" fillId="48" borderId="0" applyNumberFormat="0" applyBorder="0" applyAlignment="0" applyProtection="0"/>
    <xf numFmtId="0" fontId="64" fillId="7" borderId="0" applyNumberFormat="0" applyBorder="0" applyAlignment="0" applyProtection="0"/>
    <xf numFmtId="0" fontId="63" fillId="49" borderId="0" applyNumberFormat="0" applyBorder="0" applyAlignment="0" applyProtection="0"/>
    <xf numFmtId="0" fontId="6" fillId="50" borderId="0" applyNumberFormat="0" applyBorder="0" applyAlignment="0" applyProtection="0"/>
    <xf numFmtId="0" fontId="64" fillId="51" borderId="0" applyNumberFormat="0" applyBorder="0" applyAlignment="0" applyProtection="0"/>
    <xf numFmtId="0" fontId="63" fillId="52" borderId="0" applyNumberFormat="0" applyBorder="0" applyAlignment="0" applyProtection="0"/>
    <xf numFmtId="0" fontId="6" fillId="53" borderId="0" applyNumberFormat="0" applyBorder="0" applyAlignment="0" applyProtection="0"/>
    <xf numFmtId="0" fontId="64" fillId="54" borderId="0" applyNumberFormat="0" applyBorder="0" applyAlignment="0" applyProtection="0"/>
    <xf numFmtId="0" fontId="63" fillId="55" borderId="0" applyNumberFormat="0" applyBorder="0" applyAlignment="0" applyProtection="0"/>
    <xf numFmtId="0" fontId="6" fillId="56" borderId="0" applyNumberFormat="0" applyBorder="0" applyAlignment="0" applyProtection="0"/>
    <xf numFmtId="0" fontId="64" fillId="57" borderId="0" applyNumberFormat="0" applyBorder="0" applyAlignment="0" applyProtection="0"/>
    <xf numFmtId="0" fontId="63" fillId="58" borderId="0" applyNumberFormat="0" applyBorder="0" applyAlignment="0" applyProtection="0"/>
    <xf numFmtId="0" fontId="6" fillId="42" borderId="0" applyNumberFormat="0" applyBorder="0" applyAlignment="0" applyProtection="0"/>
    <xf numFmtId="0" fontId="64" fillId="59" borderId="0" applyNumberFormat="0" applyBorder="0" applyAlignment="0" applyProtection="0"/>
    <xf numFmtId="0" fontId="63" fillId="60" borderId="0" applyNumberFormat="0" applyBorder="0" applyAlignment="0" applyProtection="0"/>
    <xf numFmtId="0" fontId="6" fillId="45" borderId="0" applyNumberFormat="0" applyBorder="0" applyAlignment="0" applyProtection="0"/>
    <xf numFmtId="0" fontId="64" fillId="61" borderId="0" applyNumberFormat="0" applyBorder="0" applyAlignment="0" applyProtection="0"/>
    <xf numFmtId="0" fontId="63" fillId="62" borderId="0" applyNumberFormat="0" applyBorder="0" applyAlignment="0" applyProtection="0"/>
    <xf numFmtId="0" fontId="6" fillId="63" borderId="0" applyNumberFormat="0" applyBorder="0" applyAlignment="0" applyProtection="0"/>
    <xf numFmtId="0" fontId="64" fillId="64" borderId="0" applyNumberFormat="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65" fillId="65" borderId="0" applyNumberFormat="0" applyBorder="0" applyAlignment="0" applyProtection="0"/>
    <xf numFmtId="0" fontId="7" fillId="6" borderId="0" applyNumberFormat="0" applyBorder="0" applyAlignment="0" applyProtection="0"/>
    <xf numFmtId="0" fontId="65" fillId="65" borderId="0" applyNumberFormat="0" applyBorder="0" applyAlignment="0" applyProtection="0"/>
    <xf numFmtId="0" fontId="65" fillId="65" borderId="0" applyNumberFormat="0" applyBorder="0" applyAlignment="0" applyProtection="0"/>
    <xf numFmtId="0" fontId="5" fillId="0" borderId="0">
      <alignment/>
      <protection/>
    </xf>
    <xf numFmtId="0" fontId="66" fillId="66" borderId="1" applyNumberFormat="0" applyAlignment="0" applyProtection="0"/>
    <xf numFmtId="0" fontId="8" fillId="67" borderId="2" applyNumberFormat="0" applyAlignment="0" applyProtection="0"/>
    <xf numFmtId="0" fontId="66" fillId="66" borderId="1" applyNumberFormat="0" applyAlignment="0" applyProtection="0"/>
    <xf numFmtId="0" fontId="66" fillId="66" borderId="1" applyNumberFormat="0" applyAlignment="0" applyProtection="0"/>
    <xf numFmtId="0" fontId="67" fillId="68" borderId="3" applyNumberFormat="0" applyAlignment="0" applyProtection="0"/>
    <xf numFmtId="0" fontId="9" fillId="69" borderId="4" applyNumberFormat="0" applyAlignment="0" applyProtection="0"/>
    <xf numFmtId="0" fontId="68" fillId="68" borderId="3" applyNumberFormat="0" applyAlignment="0" applyProtection="0"/>
    <xf numFmtId="171" fontId="3" fillId="0" borderId="0" applyFont="0" applyFill="0" applyBorder="0" applyAlignment="0" applyProtection="0"/>
    <xf numFmtId="169" fontId="3" fillId="0" borderId="0" applyFont="0" applyFill="0" applyBorder="0" applyAlignment="0" applyProtection="0"/>
    <xf numFmtId="5" fontId="2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170" fontId="3" fillId="0" borderId="0" applyFont="0" applyFill="0" applyBorder="0" applyAlignment="0" applyProtection="0"/>
    <xf numFmtId="168" fontId="3"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69" fillId="0" borderId="0" applyNumberFormat="0" applyFill="0" applyBorder="0" applyAlignment="0" applyProtection="0"/>
    <xf numFmtId="0" fontId="10"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0" fontId="70" fillId="70" borderId="0" applyNumberFormat="0" applyBorder="0" applyAlignment="0" applyProtection="0"/>
    <xf numFmtId="0" fontId="11" fillId="9" borderId="0" applyNumberFormat="0" applyBorder="0" applyAlignment="0" applyProtection="0"/>
    <xf numFmtId="0" fontId="70" fillId="70" borderId="0" applyNumberFormat="0" applyBorder="0" applyAlignment="0" applyProtection="0"/>
    <xf numFmtId="0" fontId="70" fillId="70" borderId="0" applyNumberFormat="0" applyBorder="0" applyAlignment="0" applyProtection="0"/>
    <xf numFmtId="0" fontId="71" fillId="0" borderId="5" applyNumberFormat="0" applyFill="0" applyAlignment="0" applyProtection="0"/>
    <xf numFmtId="0" fontId="12" fillId="0" borderId="6" applyNumberFormat="0" applyFill="0" applyAlignment="0" applyProtection="0"/>
    <xf numFmtId="0" fontId="72" fillId="0" borderId="7" applyNumberFormat="0" applyFill="0" applyAlignment="0" applyProtection="0"/>
    <xf numFmtId="0" fontId="73" fillId="0" borderId="8" applyNumberFormat="0" applyFill="0" applyAlignment="0" applyProtection="0"/>
    <xf numFmtId="0" fontId="13" fillId="0" borderId="9" applyNumberFormat="0" applyFill="0" applyAlignment="0" applyProtection="0"/>
    <xf numFmtId="0" fontId="74" fillId="0" borderId="10" applyNumberFormat="0" applyFill="0" applyAlignment="0" applyProtection="0"/>
    <xf numFmtId="0" fontId="75" fillId="0" borderId="11" applyNumberFormat="0" applyFill="0" applyAlignment="0" applyProtection="0"/>
    <xf numFmtId="0" fontId="14" fillId="0" borderId="12" applyNumberFormat="0" applyFill="0" applyAlignment="0" applyProtection="0"/>
    <xf numFmtId="0" fontId="76" fillId="0" borderId="13" applyNumberFormat="0" applyFill="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77" fillId="71" borderId="1" applyNumberFormat="0" applyAlignment="0" applyProtection="0"/>
    <xf numFmtId="0" fontId="15" fillId="7" borderId="2" applyNumberFormat="0" applyAlignment="0" applyProtection="0"/>
    <xf numFmtId="0" fontId="77" fillId="71" borderId="1" applyNumberFormat="0" applyAlignment="0" applyProtection="0"/>
    <xf numFmtId="0" fontId="77" fillId="71" borderId="1" applyNumberFormat="0" applyAlignment="0" applyProtection="0"/>
    <xf numFmtId="0" fontId="78" fillId="0" borderId="14" applyNumberFormat="0" applyFill="0" applyAlignment="0" applyProtection="0"/>
    <xf numFmtId="0" fontId="16" fillId="0" borderId="15" applyNumberFormat="0" applyFill="0" applyAlignment="0" applyProtection="0"/>
    <xf numFmtId="0" fontId="78" fillId="0" borderId="14" applyNumberFormat="0" applyFill="0" applyAlignment="0" applyProtection="0"/>
    <xf numFmtId="0" fontId="78" fillId="0" borderId="14" applyNumberFormat="0" applyFill="0" applyAlignment="0" applyProtection="0"/>
    <xf numFmtId="0" fontId="79" fillId="72" borderId="0" applyNumberFormat="0" applyBorder="0" applyAlignment="0" applyProtection="0"/>
    <xf numFmtId="0" fontId="17" fillId="73" borderId="0" applyNumberFormat="0" applyBorder="0" applyAlignment="0" applyProtection="0"/>
    <xf numFmtId="0" fontId="79" fillId="72" borderId="0" applyNumberFormat="0" applyBorder="0" applyAlignment="0" applyProtection="0"/>
    <xf numFmtId="0" fontId="79" fillId="72" borderId="0" applyNumberFormat="0" applyBorder="0" applyAlignment="0" applyProtection="0"/>
    <xf numFmtId="0" fontId="2" fillId="0" borderId="0">
      <alignment/>
      <protection/>
    </xf>
    <xf numFmtId="0" fontId="34" fillId="0" borderId="0">
      <alignment/>
      <protection/>
    </xf>
    <xf numFmtId="0" fontId="2" fillId="0" borderId="0">
      <alignment/>
      <protection/>
    </xf>
    <xf numFmtId="0" fontId="2" fillId="0" borderId="0">
      <alignment/>
      <protection/>
    </xf>
    <xf numFmtId="0" fontId="2" fillId="0" borderId="0">
      <alignment/>
      <protection/>
    </xf>
    <xf numFmtId="0" fontId="80" fillId="0" borderId="0">
      <alignment/>
      <protection/>
    </xf>
    <xf numFmtId="0" fontId="1" fillId="0" borderId="0">
      <alignment/>
      <protection/>
    </xf>
    <xf numFmtId="0" fontId="80" fillId="0" borderId="0">
      <alignment/>
      <protection/>
    </xf>
    <xf numFmtId="0" fontId="81" fillId="0" borderId="0">
      <alignment/>
      <protection/>
    </xf>
    <xf numFmtId="0" fontId="62" fillId="0" borderId="0">
      <alignment/>
      <protection/>
    </xf>
    <xf numFmtId="0" fontId="0" fillId="0" borderId="0">
      <alignment/>
      <protection/>
    </xf>
    <xf numFmtId="0" fontId="2" fillId="0" borderId="0">
      <alignment/>
      <protection/>
    </xf>
    <xf numFmtId="0" fontId="82" fillId="0" borderId="0">
      <alignment/>
      <protection/>
    </xf>
    <xf numFmtId="0" fontId="83" fillId="0" borderId="0">
      <alignment/>
      <protection/>
    </xf>
    <xf numFmtId="0" fontId="2" fillId="0" borderId="0">
      <alignment/>
      <protection/>
    </xf>
    <xf numFmtId="0" fontId="3" fillId="74" borderId="16" applyNumberFormat="0" applyFont="0" applyAlignment="0" applyProtection="0"/>
    <xf numFmtId="0" fontId="1" fillId="75" borderId="17" applyNumberFormat="0" applyFont="0" applyAlignment="0" applyProtection="0"/>
    <xf numFmtId="0" fontId="3" fillId="74" borderId="16" applyNumberFormat="0" applyFont="0" applyAlignment="0" applyProtection="0"/>
    <xf numFmtId="0" fontId="3" fillId="74" borderId="16" applyNumberFormat="0" applyFont="0" applyAlignment="0" applyProtection="0"/>
    <xf numFmtId="0" fontId="84" fillId="66" borderId="18" applyNumberFormat="0" applyAlignment="0" applyProtection="0"/>
    <xf numFmtId="0" fontId="18" fillId="67" borderId="19" applyNumberFormat="0" applyAlignment="0" applyProtection="0"/>
    <xf numFmtId="0" fontId="84" fillId="66" borderId="18" applyNumberFormat="0" applyAlignment="0" applyProtection="0"/>
    <xf numFmtId="0" fontId="84" fillId="66" borderId="18" applyNumberFormat="0" applyAlignment="0" applyProtection="0"/>
    <xf numFmtId="9" fontId="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0" fontId="85" fillId="0" borderId="0" applyNumberFormat="0" applyFill="0" applyBorder="0" applyAlignment="0" applyProtection="0"/>
    <xf numFmtId="0" fontId="19" fillId="0" borderId="0" applyNumberFormat="0" applyFill="0" applyBorder="0" applyAlignment="0" applyProtection="0"/>
    <xf numFmtId="0" fontId="86" fillId="0" borderId="0" applyNumberFormat="0" applyFill="0" applyBorder="0" applyAlignment="0" applyProtection="0"/>
    <xf numFmtId="0" fontId="87" fillId="0" borderId="20" applyNumberFormat="0" applyFill="0" applyAlignment="0" applyProtection="0"/>
    <xf numFmtId="0" fontId="20" fillId="0" borderId="21" applyNumberFormat="0" applyFill="0" applyAlignment="0" applyProtection="0"/>
    <xf numFmtId="0" fontId="88" fillId="0" borderId="22" applyNumberFormat="0" applyFill="0" applyAlignment="0" applyProtection="0"/>
    <xf numFmtId="0" fontId="89" fillId="0" borderId="0" applyNumberFormat="0" applyFill="0" applyBorder="0" applyAlignment="0" applyProtection="0"/>
    <xf numFmtId="0" fontId="21"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cellStyleXfs>
  <cellXfs count="157">
    <xf numFmtId="0" fontId="0" fillId="0" borderId="0" xfId="0" applyFont="1" applyAlignment="1">
      <alignment/>
    </xf>
    <xf numFmtId="3" fontId="29" fillId="0" borderId="23" xfId="102" applyNumberFormat="1" applyFont="1" applyFill="1" applyBorder="1" applyAlignment="1">
      <alignment horizontal="right" vertical="center"/>
    </xf>
    <xf numFmtId="3" fontId="30" fillId="0" borderId="23" xfId="102" applyNumberFormat="1" applyFont="1" applyFill="1" applyBorder="1" applyAlignment="1">
      <alignment horizontal="right" vertical="center"/>
    </xf>
    <xf numFmtId="0" fontId="29" fillId="0" borderId="23" xfId="0" applyFont="1" applyFill="1" applyBorder="1" applyAlignment="1">
      <alignment horizontal="center" vertical="center"/>
    </xf>
    <xf numFmtId="3" fontId="29" fillId="0" borderId="23" xfId="118" applyNumberFormat="1" applyFont="1" applyFill="1" applyBorder="1" applyAlignment="1">
      <alignment horizontal="right" vertical="center"/>
    </xf>
    <xf numFmtId="176" fontId="29" fillId="0" borderId="23" xfId="118" applyNumberFormat="1" applyFont="1" applyFill="1" applyBorder="1" applyAlignment="1">
      <alignment horizontal="right" vertical="center"/>
    </xf>
    <xf numFmtId="176" fontId="29" fillId="0" borderId="23" xfId="102" applyNumberFormat="1" applyFont="1" applyFill="1" applyBorder="1" applyAlignment="1">
      <alignment horizontal="right" vertical="center"/>
    </xf>
    <xf numFmtId="0" fontId="29" fillId="0" borderId="23" xfId="167" applyFont="1" applyFill="1" applyBorder="1" applyAlignment="1">
      <alignment horizontal="center" vertical="center"/>
      <protection/>
    </xf>
    <xf numFmtId="176" fontId="29" fillId="0" borderId="23" xfId="118" applyNumberFormat="1" applyFont="1" applyFill="1" applyBorder="1" applyAlignment="1">
      <alignment horizontal="right" vertical="center"/>
    </xf>
    <xf numFmtId="3" fontId="29" fillId="0" borderId="23" xfId="0" applyNumberFormat="1" applyFont="1" applyFill="1" applyBorder="1" applyAlignment="1">
      <alignment horizontal="right" vertical="center" wrapText="1"/>
    </xf>
    <xf numFmtId="0" fontId="30" fillId="0" borderId="23" xfId="167" applyFont="1" applyFill="1" applyBorder="1" applyAlignment="1">
      <alignment horizontal="center" vertical="center"/>
      <protection/>
    </xf>
    <xf numFmtId="3" fontId="30" fillId="0" borderId="23" xfId="0" applyNumberFormat="1" applyFont="1" applyFill="1" applyBorder="1" applyAlignment="1">
      <alignment horizontal="right" vertical="center" wrapText="1"/>
    </xf>
    <xf numFmtId="3" fontId="29" fillId="0" borderId="23" xfId="0" applyNumberFormat="1" applyFont="1" applyFill="1" applyBorder="1" applyAlignment="1">
      <alignment horizontal="right" vertical="center"/>
    </xf>
    <xf numFmtId="0" fontId="30" fillId="0" borderId="23" xfId="0" applyFont="1" applyFill="1" applyBorder="1" applyAlignment="1">
      <alignment horizontal="center" vertical="center"/>
    </xf>
    <xf numFmtId="176" fontId="29" fillId="0" borderId="23" xfId="102" applyNumberFormat="1" applyFont="1" applyFill="1" applyBorder="1" applyAlignment="1">
      <alignment horizontal="right" vertical="center"/>
    </xf>
    <xf numFmtId="0" fontId="29" fillId="0" borderId="23" xfId="167" applyFont="1" applyFill="1" applyBorder="1" applyAlignment="1">
      <alignment horizontal="center"/>
      <protection/>
    </xf>
    <xf numFmtId="3" fontId="29" fillId="0" borderId="23" xfId="0" applyNumberFormat="1" applyFont="1" applyFill="1" applyBorder="1" applyAlignment="1">
      <alignment horizontal="right" wrapText="1"/>
    </xf>
    <xf numFmtId="3" fontId="30" fillId="0" borderId="23" xfId="0" applyNumberFormat="1" applyFont="1" applyFill="1" applyBorder="1" applyAlignment="1">
      <alignment horizontal="right" wrapText="1"/>
    </xf>
    <xf numFmtId="0" fontId="32" fillId="0" borderId="23" xfId="167" applyFont="1" applyFill="1" applyBorder="1" applyAlignment="1">
      <alignment horizontal="center" vertical="center"/>
      <protection/>
    </xf>
    <xf numFmtId="3" fontId="32" fillId="0" borderId="23" xfId="0" applyNumberFormat="1" applyFont="1" applyFill="1" applyBorder="1" applyAlignment="1">
      <alignment horizontal="right" wrapText="1"/>
    </xf>
    <xf numFmtId="0" fontId="33" fillId="0" borderId="23" xfId="167" applyFont="1" applyFill="1" applyBorder="1" applyAlignment="1">
      <alignment horizontal="center" vertical="center"/>
      <protection/>
    </xf>
    <xf numFmtId="3" fontId="33" fillId="0" borderId="23" xfId="0" applyNumberFormat="1" applyFont="1" applyFill="1" applyBorder="1" applyAlignment="1">
      <alignment horizontal="right" wrapText="1"/>
    </xf>
    <xf numFmtId="0" fontId="30" fillId="0" borderId="23" xfId="168" applyFont="1" applyFill="1" applyBorder="1" applyAlignment="1">
      <alignment horizontal="center" vertical="center" wrapText="1"/>
      <protection/>
    </xf>
    <xf numFmtId="176" fontId="29" fillId="0" borderId="23" xfId="120" applyNumberFormat="1" applyFont="1" applyFill="1" applyBorder="1" applyAlignment="1">
      <alignment horizontal="right" vertical="center"/>
    </xf>
    <xf numFmtId="176" fontId="30" fillId="0" borderId="23" xfId="102" applyNumberFormat="1" applyFont="1" applyFill="1" applyBorder="1" applyAlignment="1">
      <alignment horizontal="right" vertical="center"/>
    </xf>
    <xf numFmtId="180" fontId="29" fillId="0" borderId="23" xfId="102" applyNumberFormat="1" applyFont="1" applyFill="1" applyBorder="1" applyAlignment="1">
      <alignment horizontal="right" vertical="center" wrapText="1"/>
    </xf>
    <xf numFmtId="0" fontId="29" fillId="0" borderId="23" xfId="0" applyFont="1" applyFill="1" applyBorder="1" applyAlignment="1">
      <alignment horizontal="center" vertical="center" wrapText="1"/>
    </xf>
    <xf numFmtId="0" fontId="30" fillId="0" borderId="23" xfId="0" applyFont="1" applyFill="1" applyBorder="1" applyAlignment="1">
      <alignment horizontal="center" wrapText="1"/>
    </xf>
    <xf numFmtId="0" fontId="29" fillId="0" borderId="23" xfId="0" applyFont="1" applyFill="1" applyBorder="1" applyAlignment="1">
      <alignment horizontal="center" wrapText="1"/>
    </xf>
    <xf numFmtId="0" fontId="33" fillId="0" borderId="23" xfId="0" applyFont="1" applyFill="1" applyBorder="1" applyAlignment="1">
      <alignment horizontal="center" wrapText="1"/>
    </xf>
    <xf numFmtId="3" fontId="33" fillId="0" borderId="23" xfId="0" applyNumberFormat="1" applyFont="1" applyFill="1" applyBorder="1" applyAlignment="1">
      <alignment horizontal="right" wrapText="1"/>
    </xf>
    <xf numFmtId="0" fontId="30" fillId="0" borderId="23" xfId="0" applyFont="1" applyFill="1" applyBorder="1" applyAlignment="1">
      <alignment horizontal="center" vertical="center" wrapText="1"/>
    </xf>
    <xf numFmtId="3" fontId="30" fillId="0" borderId="23" xfId="179" applyNumberFormat="1" applyFont="1" applyFill="1" applyBorder="1" applyAlignment="1">
      <alignment horizontal="center" vertical="top" wrapText="1"/>
      <protection/>
    </xf>
    <xf numFmtId="177" fontId="30" fillId="0" borderId="23" xfId="0" applyNumberFormat="1" applyFont="1" applyFill="1" applyBorder="1" applyAlignment="1">
      <alignment horizontal="right" vertical="top"/>
    </xf>
    <xf numFmtId="3" fontId="29" fillId="0" borderId="23" xfId="179" applyNumberFormat="1" applyFont="1" applyFill="1" applyBorder="1" applyAlignment="1">
      <alignment horizontal="center" vertical="top" wrapText="1"/>
      <protection/>
    </xf>
    <xf numFmtId="177" fontId="29" fillId="0" borderId="23" xfId="0" applyNumberFormat="1" applyFont="1" applyFill="1" applyBorder="1" applyAlignment="1">
      <alignment horizontal="right" vertical="top"/>
    </xf>
    <xf numFmtId="0" fontId="30" fillId="0" borderId="23" xfId="0" applyFont="1" applyFill="1" applyBorder="1" applyAlignment="1">
      <alignment horizontal="center" vertical="center"/>
    </xf>
    <xf numFmtId="0" fontId="29" fillId="0" borderId="23" xfId="0" applyFont="1" applyFill="1" applyBorder="1" applyAlignment="1">
      <alignment horizontal="center" vertical="center"/>
    </xf>
    <xf numFmtId="49" fontId="29" fillId="0" borderId="23" xfId="0" applyNumberFormat="1" applyFont="1" applyFill="1" applyBorder="1" applyAlignment="1">
      <alignment horizontal="left" vertical="center"/>
    </xf>
    <xf numFmtId="49" fontId="30" fillId="0" borderId="23" xfId="0" applyNumberFormat="1" applyFont="1" applyFill="1" applyBorder="1" applyAlignment="1">
      <alignment horizontal="left" vertical="center"/>
    </xf>
    <xf numFmtId="49" fontId="29" fillId="0" borderId="23" xfId="0" applyNumberFormat="1" applyFont="1" applyFill="1" applyBorder="1" applyAlignment="1">
      <alignment horizontal="left" vertical="center"/>
    </xf>
    <xf numFmtId="49" fontId="29" fillId="0" borderId="23" xfId="0" applyNumberFormat="1" applyFont="1" applyFill="1" applyBorder="1" applyAlignment="1">
      <alignment horizontal="left" vertical="center" wrapText="1"/>
    </xf>
    <xf numFmtId="49" fontId="32" fillId="0" borderId="23" xfId="167" applyNumberFormat="1" applyFont="1" applyFill="1" applyBorder="1" applyAlignment="1">
      <alignment horizontal="left" vertical="center" wrapText="1"/>
      <protection/>
    </xf>
    <xf numFmtId="49" fontId="33" fillId="0" borderId="23" xfId="167" applyNumberFormat="1" applyFont="1" applyFill="1" applyBorder="1" applyAlignment="1">
      <alignment horizontal="left" vertical="center" wrapText="1"/>
      <protection/>
    </xf>
    <xf numFmtId="49" fontId="29" fillId="0" borderId="23" xfId="167" applyNumberFormat="1" applyFont="1" applyFill="1" applyBorder="1" applyAlignment="1">
      <alignment horizontal="left" vertical="center" wrapText="1"/>
      <protection/>
    </xf>
    <xf numFmtId="49" fontId="32" fillId="0" borderId="23" xfId="0" applyNumberFormat="1" applyFont="1" applyFill="1" applyBorder="1" applyAlignment="1">
      <alignment horizontal="left" vertical="center" wrapText="1"/>
    </xf>
    <xf numFmtId="49" fontId="32" fillId="0" borderId="23" xfId="0" applyNumberFormat="1" applyFont="1" applyFill="1" applyBorder="1" applyAlignment="1">
      <alignment horizontal="left" vertical="center"/>
    </xf>
    <xf numFmtId="49" fontId="33" fillId="0" borderId="23" xfId="168" applyNumberFormat="1" applyFont="1" applyFill="1" applyBorder="1" applyAlignment="1">
      <alignment horizontal="left" vertical="center" wrapText="1"/>
      <protection/>
    </xf>
    <xf numFmtId="49" fontId="29" fillId="0" borderId="23" xfId="167" applyNumberFormat="1" applyFont="1" applyFill="1" applyBorder="1" applyAlignment="1">
      <alignment horizontal="left" vertical="center"/>
      <protection/>
    </xf>
    <xf numFmtId="49" fontId="32" fillId="0" borderId="23" xfId="0" applyNumberFormat="1" applyFont="1" applyFill="1" applyBorder="1" applyAlignment="1">
      <alignment horizontal="left" vertical="center" wrapText="1"/>
    </xf>
    <xf numFmtId="49" fontId="32" fillId="0" borderId="23" xfId="167" applyNumberFormat="1" applyFont="1" applyFill="1" applyBorder="1" applyAlignment="1">
      <alignment horizontal="left" vertical="center" wrapText="1"/>
      <protection/>
    </xf>
    <xf numFmtId="49" fontId="30" fillId="0" borderId="23" xfId="167" applyNumberFormat="1" applyFont="1" applyFill="1" applyBorder="1" applyAlignment="1">
      <alignment horizontal="left" vertical="center" wrapText="1"/>
      <protection/>
    </xf>
    <xf numFmtId="49" fontId="30" fillId="0" borderId="23" xfId="0" applyNumberFormat="1" applyFont="1" applyFill="1" applyBorder="1" applyAlignment="1">
      <alignment horizontal="left" vertical="center" wrapText="1"/>
    </xf>
    <xf numFmtId="49" fontId="32" fillId="0" borderId="23" xfId="0" applyNumberFormat="1" applyFont="1" applyFill="1" applyBorder="1" applyAlignment="1">
      <alignment horizontal="left" vertical="center"/>
    </xf>
    <xf numFmtId="49" fontId="30" fillId="0" borderId="23" xfId="0" applyNumberFormat="1" applyFont="1" applyFill="1" applyBorder="1" applyAlignment="1">
      <alignment horizontal="left" vertical="center"/>
    </xf>
    <xf numFmtId="49" fontId="33" fillId="0" borderId="23" xfId="0" applyNumberFormat="1" applyFont="1" applyFill="1" applyBorder="1" applyAlignment="1">
      <alignment horizontal="left" vertical="center" wrapText="1"/>
    </xf>
    <xf numFmtId="49" fontId="33" fillId="0" borderId="23" xfId="0" applyNumberFormat="1" applyFont="1" applyFill="1" applyBorder="1" applyAlignment="1">
      <alignment horizontal="left" vertical="center" wrapText="1"/>
    </xf>
    <xf numFmtId="49" fontId="32" fillId="0" borderId="23" xfId="179" applyNumberFormat="1" applyFont="1" applyFill="1" applyBorder="1" applyAlignment="1">
      <alignment horizontal="left" vertical="center" wrapText="1"/>
      <protection/>
    </xf>
    <xf numFmtId="49" fontId="29" fillId="0" borderId="23" xfId="179" applyNumberFormat="1" applyFont="1" applyFill="1" applyBorder="1" applyAlignment="1">
      <alignment horizontal="left" vertical="center" wrapText="1"/>
      <protection/>
    </xf>
    <xf numFmtId="49" fontId="30" fillId="0" borderId="23" xfId="179" applyNumberFormat="1" applyFont="1" applyFill="1" applyBorder="1" applyAlignment="1">
      <alignment horizontal="left" vertical="center" wrapText="1"/>
      <protection/>
    </xf>
    <xf numFmtId="49" fontId="29" fillId="0" borderId="23" xfId="0" applyNumberFormat="1" applyFont="1" applyFill="1" applyBorder="1" applyAlignment="1">
      <alignment horizontal="left" vertical="center" wrapText="1"/>
    </xf>
    <xf numFmtId="49" fontId="29" fillId="0" borderId="23" xfId="0" applyNumberFormat="1" applyFont="1" applyFill="1" applyBorder="1" applyAlignment="1">
      <alignment horizontal="center" vertical="center" wrapText="1"/>
    </xf>
    <xf numFmtId="0" fontId="29" fillId="0" borderId="23" xfId="167" applyFont="1" applyFill="1" applyBorder="1" applyAlignment="1">
      <alignment horizontal="center" vertical="center"/>
      <protection/>
    </xf>
    <xf numFmtId="3" fontId="29" fillId="0" borderId="23" xfId="0" applyNumberFormat="1" applyFont="1" applyFill="1" applyBorder="1" applyAlignment="1">
      <alignment horizontal="right" vertical="center"/>
    </xf>
    <xf numFmtId="0" fontId="32" fillId="0" borderId="23" xfId="0" applyFont="1" applyFill="1" applyBorder="1" applyAlignment="1">
      <alignment vertical="center"/>
    </xf>
    <xf numFmtId="0" fontId="32" fillId="0" borderId="23" xfId="0" applyFont="1" applyFill="1" applyBorder="1" applyAlignment="1">
      <alignment horizontal="right" vertical="center"/>
    </xf>
    <xf numFmtId="0" fontId="29" fillId="0" borderId="23" xfId="0" applyFont="1" applyFill="1" applyBorder="1" applyAlignment="1">
      <alignment horizontal="left" vertical="center" wrapText="1"/>
    </xf>
    <xf numFmtId="0" fontId="32" fillId="0" borderId="23" xfId="0" applyFont="1" applyFill="1" applyBorder="1" applyAlignment="1">
      <alignment horizontal="left" vertical="center"/>
    </xf>
    <xf numFmtId="0" fontId="30" fillId="0" borderId="23" xfId="0" applyFont="1" applyFill="1" applyBorder="1" applyAlignment="1">
      <alignment vertical="center"/>
    </xf>
    <xf numFmtId="0" fontId="29" fillId="0" borderId="23" xfId="0" applyFont="1" applyFill="1" applyBorder="1" applyAlignment="1">
      <alignment vertical="center"/>
    </xf>
    <xf numFmtId="0" fontId="29" fillId="0" borderId="23" xfId="0" applyFont="1" applyFill="1" applyBorder="1" applyAlignment="1">
      <alignment vertical="center" wrapText="1"/>
    </xf>
    <xf numFmtId="0" fontId="32" fillId="0" borderId="23" xfId="167" applyFont="1" applyFill="1" applyBorder="1" applyAlignment="1">
      <alignment horizontal="left" vertical="center" wrapText="1"/>
      <protection/>
    </xf>
    <xf numFmtId="0" fontId="30" fillId="0" borderId="23" xfId="167" applyFont="1" applyFill="1" applyBorder="1" applyAlignment="1">
      <alignment horizontal="center" vertical="center"/>
      <protection/>
    </xf>
    <xf numFmtId="0" fontId="29" fillId="0" borderId="23" xfId="167" applyFont="1" applyFill="1" applyBorder="1" applyAlignment="1">
      <alignment horizontal="left" vertical="center" wrapText="1"/>
      <protection/>
    </xf>
    <xf numFmtId="0" fontId="29" fillId="0" borderId="23" xfId="166" applyFont="1" applyFill="1" applyBorder="1" applyAlignment="1">
      <alignment horizontal="left"/>
      <protection/>
    </xf>
    <xf numFmtId="0" fontId="29" fillId="0" borderId="23" xfId="0" applyFont="1" applyFill="1" applyBorder="1" applyAlignment="1">
      <alignment horizontal="center"/>
    </xf>
    <xf numFmtId="180" fontId="29" fillId="0" borderId="23" xfId="102" applyNumberFormat="1" applyFont="1" applyFill="1" applyBorder="1" applyAlignment="1">
      <alignment horizontal="right" vertical="center" wrapText="1"/>
    </xf>
    <xf numFmtId="0" fontId="29" fillId="0" borderId="23" xfId="0" applyFont="1" applyFill="1" applyBorder="1" applyAlignment="1">
      <alignment/>
    </xf>
    <xf numFmtId="0" fontId="29" fillId="0" borderId="23" xfId="0" applyFont="1" applyFill="1" applyBorder="1" applyAlignment="1">
      <alignment horizontal="center" vertical="center" wrapText="1"/>
    </xf>
    <xf numFmtId="0" fontId="29" fillId="0" borderId="23" xfId="0" applyFont="1" applyFill="1" applyBorder="1" applyAlignment="1">
      <alignment horizontal="left" vertical="center"/>
    </xf>
    <xf numFmtId="176" fontId="29" fillId="0" borderId="23" xfId="105" applyNumberFormat="1" applyFont="1" applyFill="1" applyBorder="1" applyAlignment="1">
      <alignment horizontal="right" vertical="center"/>
    </xf>
    <xf numFmtId="0" fontId="29" fillId="0" borderId="23" xfId="0" applyFont="1" applyFill="1" applyBorder="1" applyAlignment="1">
      <alignment horizontal="left"/>
    </xf>
    <xf numFmtId="176" fontId="29" fillId="0" borderId="23" xfId="105" applyNumberFormat="1" applyFont="1" applyFill="1" applyBorder="1" applyAlignment="1">
      <alignment horizontal="right"/>
    </xf>
    <xf numFmtId="0" fontId="32" fillId="0" borderId="23" xfId="0" applyFont="1" applyFill="1" applyBorder="1" applyAlignment="1">
      <alignment horizontal="left" vertical="center" wrapText="1"/>
    </xf>
    <xf numFmtId="3" fontId="30" fillId="0" borderId="23" xfId="179" applyNumberFormat="1" applyFont="1" applyFill="1" applyBorder="1" applyAlignment="1">
      <alignment horizontal="center" vertical="top" wrapText="1"/>
      <protection/>
    </xf>
    <xf numFmtId="177" fontId="30" fillId="0" borderId="23" xfId="0" applyNumberFormat="1" applyFont="1" applyFill="1" applyBorder="1" applyAlignment="1">
      <alignment horizontal="right" vertical="top"/>
    </xf>
    <xf numFmtId="176" fontId="29" fillId="0" borderId="23" xfId="119" applyNumberFormat="1" applyFont="1" applyFill="1" applyBorder="1" applyAlignment="1">
      <alignment horizontal="right" vertical="center"/>
    </xf>
    <xf numFmtId="49" fontId="29" fillId="0" borderId="23" xfId="0" applyNumberFormat="1" applyFont="1" applyFill="1" applyBorder="1" applyAlignment="1">
      <alignment horizontal="center" vertical="center"/>
    </xf>
    <xf numFmtId="49" fontId="29" fillId="0" borderId="23" xfId="179" applyNumberFormat="1" applyFont="1" applyFill="1" applyBorder="1" applyAlignment="1">
      <alignment horizontal="center" vertical="center" wrapText="1"/>
      <protection/>
    </xf>
    <xf numFmtId="0" fontId="29" fillId="0" borderId="24" xfId="0" applyFont="1" applyFill="1" applyBorder="1" applyAlignment="1">
      <alignment/>
    </xf>
    <xf numFmtId="49" fontId="30" fillId="0" borderId="23" xfId="0" applyNumberFormat="1" applyFont="1" applyFill="1" applyBorder="1" applyAlignment="1">
      <alignment horizontal="left" vertical="center" wrapText="1"/>
    </xf>
    <xf numFmtId="49" fontId="30" fillId="0" borderId="23" xfId="0" applyNumberFormat="1" applyFont="1" applyFill="1" applyBorder="1" applyAlignment="1">
      <alignment horizontal="center" vertical="center" wrapText="1"/>
    </xf>
    <xf numFmtId="3" fontId="30" fillId="0" borderId="23" xfId="0" applyNumberFormat="1" applyFont="1" applyFill="1" applyBorder="1" applyAlignment="1">
      <alignment horizontal="right" vertical="center" wrapText="1"/>
    </xf>
    <xf numFmtId="49" fontId="30" fillId="0" borderId="23" xfId="0" applyNumberFormat="1" applyFont="1" applyFill="1" applyBorder="1" applyAlignment="1">
      <alignment horizontal="center" vertical="center"/>
    </xf>
    <xf numFmtId="0" fontId="30" fillId="0" borderId="23" xfId="0" applyFont="1" applyFill="1" applyBorder="1" applyAlignment="1">
      <alignment/>
    </xf>
    <xf numFmtId="0" fontId="30" fillId="0" borderId="23" xfId="0" applyFont="1" applyFill="1" applyBorder="1" applyAlignment="1">
      <alignment horizontal="center" vertical="center" wrapText="1"/>
    </xf>
    <xf numFmtId="3" fontId="29" fillId="0" borderId="23" xfId="178" applyNumberFormat="1" applyFont="1" applyFill="1" applyBorder="1" applyAlignment="1">
      <alignment horizontal="right" vertical="center"/>
      <protection/>
    </xf>
    <xf numFmtId="0" fontId="30" fillId="0" borderId="24" xfId="0" applyFont="1" applyFill="1" applyBorder="1" applyAlignment="1">
      <alignment vertical="center"/>
    </xf>
    <xf numFmtId="3" fontId="30" fillId="0" borderId="23" xfId="0" applyNumberFormat="1" applyFont="1" applyFill="1" applyBorder="1" applyAlignment="1">
      <alignment horizontal="right" vertical="center"/>
    </xf>
    <xf numFmtId="3" fontId="33" fillId="0" borderId="23" xfId="0" applyNumberFormat="1" applyFont="1" applyFill="1" applyBorder="1" applyAlignment="1">
      <alignment horizontal="right" vertical="center" wrapText="1"/>
    </xf>
    <xf numFmtId="49" fontId="32" fillId="0" borderId="23" xfId="0" applyNumberFormat="1" applyFont="1" applyFill="1" applyBorder="1" applyAlignment="1">
      <alignment horizontal="center" vertical="center"/>
    </xf>
    <xf numFmtId="0" fontId="32" fillId="0" borderId="23" xfId="0" applyFont="1" applyFill="1" applyBorder="1" applyAlignment="1">
      <alignment/>
    </xf>
    <xf numFmtId="0" fontId="36" fillId="0" borderId="23" xfId="0" applyFont="1" applyFill="1" applyBorder="1" applyAlignment="1">
      <alignment/>
    </xf>
    <xf numFmtId="181" fontId="29" fillId="0" borderId="23" xfId="0" applyNumberFormat="1" applyFont="1" applyFill="1" applyBorder="1" applyAlignment="1">
      <alignment horizontal="center" vertical="center"/>
    </xf>
    <xf numFmtId="176" fontId="30" fillId="0" borderId="23" xfId="102" applyNumberFormat="1" applyFont="1" applyFill="1" applyBorder="1" applyAlignment="1">
      <alignment vertical="center" wrapText="1"/>
    </xf>
    <xf numFmtId="176" fontId="30" fillId="0" borderId="23" xfId="102" applyNumberFormat="1" applyFont="1" applyFill="1" applyBorder="1" applyAlignment="1">
      <alignment horizontal="center" vertical="center" wrapText="1"/>
    </xf>
    <xf numFmtId="176" fontId="30" fillId="0" borderId="25" xfId="102" applyNumberFormat="1" applyFont="1" applyFill="1" applyBorder="1" applyAlignment="1">
      <alignment vertical="center" wrapText="1"/>
    </xf>
    <xf numFmtId="3" fontId="29" fillId="0" borderId="23" xfId="166" applyNumberFormat="1" applyFont="1" applyFill="1" applyBorder="1">
      <alignment/>
      <protection/>
    </xf>
    <xf numFmtId="1" fontId="29" fillId="0" borderId="23" xfId="0" applyNumberFormat="1" applyFont="1" applyFill="1" applyBorder="1" applyAlignment="1">
      <alignment/>
    </xf>
    <xf numFmtId="1" fontId="32" fillId="0" borderId="23" xfId="0" applyNumberFormat="1" applyFont="1" applyFill="1" applyBorder="1" applyAlignment="1">
      <alignment/>
    </xf>
    <xf numFmtId="0" fontId="37" fillId="0" borderId="23" xfId="0" applyFont="1" applyFill="1" applyBorder="1" applyAlignment="1">
      <alignment/>
    </xf>
    <xf numFmtId="49" fontId="33" fillId="0" borderId="23" xfId="0" applyNumberFormat="1" applyFont="1" applyFill="1" applyBorder="1" applyAlignment="1">
      <alignment horizontal="left" vertical="center"/>
    </xf>
    <xf numFmtId="49" fontId="29" fillId="0" borderId="26" xfId="0" applyNumberFormat="1" applyFont="1" applyFill="1" applyBorder="1" applyAlignment="1">
      <alignment horizontal="center" vertical="center"/>
    </xf>
    <xf numFmtId="0" fontId="38" fillId="0" borderId="23" xfId="0" applyFont="1" applyFill="1" applyBorder="1" applyAlignment="1">
      <alignment horizontal="center" vertical="center"/>
    </xf>
    <xf numFmtId="49" fontId="38" fillId="0" borderId="23" xfId="0" applyNumberFormat="1" applyFont="1" applyFill="1" applyBorder="1" applyAlignment="1">
      <alignment horizontal="left" vertical="center"/>
    </xf>
    <xf numFmtId="49" fontId="38" fillId="0" borderId="23" xfId="0" applyNumberFormat="1" applyFont="1" applyFill="1" applyBorder="1" applyAlignment="1">
      <alignment horizontal="center" vertical="center"/>
    </xf>
    <xf numFmtId="3" fontId="38" fillId="0" borderId="23" xfId="102" applyNumberFormat="1" applyFont="1" applyFill="1" applyBorder="1" applyAlignment="1">
      <alignment horizontal="right" vertical="center"/>
    </xf>
    <xf numFmtId="0" fontId="38" fillId="0" borderId="23" xfId="0" applyFont="1" applyFill="1" applyBorder="1" applyAlignment="1">
      <alignment/>
    </xf>
    <xf numFmtId="3" fontId="34" fillId="0" borderId="23" xfId="0" applyNumberFormat="1" applyFont="1" applyFill="1" applyBorder="1" applyAlignment="1">
      <alignment horizontal="right" wrapText="1"/>
    </xf>
    <xf numFmtId="0" fontId="29" fillId="0" borderId="23" xfId="0" applyFont="1" applyFill="1" applyBorder="1" applyAlignment="1">
      <alignment/>
    </xf>
    <xf numFmtId="0" fontId="0" fillId="0" borderId="0" xfId="0" applyFill="1" applyAlignment="1">
      <alignment/>
    </xf>
    <xf numFmtId="0" fontId="29" fillId="0" borderId="25" xfId="0" applyFont="1" applyFill="1" applyBorder="1" applyAlignment="1">
      <alignment/>
    </xf>
    <xf numFmtId="0" fontId="30" fillId="0" borderId="27" xfId="0" applyFont="1" applyFill="1" applyBorder="1" applyAlignment="1">
      <alignment horizontal="center" vertical="center"/>
    </xf>
    <xf numFmtId="0" fontId="0" fillId="0" borderId="0" xfId="0" applyFill="1" applyBorder="1" applyAlignment="1">
      <alignment/>
    </xf>
    <xf numFmtId="10" fontId="0" fillId="0" borderId="0" xfId="0" applyNumberFormat="1" applyFill="1" applyBorder="1" applyAlignment="1">
      <alignment/>
    </xf>
    <xf numFmtId="0" fontId="29" fillId="0" borderId="0" xfId="0" applyFont="1" applyFill="1" applyBorder="1" applyAlignment="1">
      <alignment/>
    </xf>
    <xf numFmtId="49" fontId="29" fillId="0" borderId="23" xfId="0" applyNumberFormat="1" applyFont="1" applyFill="1" applyBorder="1" applyAlignment="1">
      <alignment horizontal="center" vertical="center"/>
    </xf>
    <xf numFmtId="176" fontId="29" fillId="0" borderId="23" xfId="119" applyNumberFormat="1" applyFont="1" applyFill="1" applyBorder="1" applyAlignment="1">
      <alignment horizontal="right" vertical="center"/>
    </xf>
    <xf numFmtId="0" fontId="29" fillId="0" borderId="23" xfId="0" applyFont="1" applyFill="1" applyBorder="1" applyAlignment="1">
      <alignment vertical="center" wrapText="1"/>
    </xf>
    <xf numFmtId="0" fontId="38" fillId="0" borderId="0" xfId="0" applyFont="1" applyFill="1" applyAlignment="1">
      <alignment/>
    </xf>
    <xf numFmtId="176" fontId="29" fillId="0" borderId="27" xfId="102" applyNumberFormat="1" applyFont="1" applyFill="1" applyBorder="1" applyAlignment="1">
      <alignment horizontal="right" vertical="center"/>
    </xf>
    <xf numFmtId="176" fontId="29" fillId="0" borderId="27" xfId="102" applyNumberFormat="1" applyFont="1" applyFill="1" applyBorder="1" applyAlignment="1">
      <alignment horizontal="right" vertical="center"/>
    </xf>
    <xf numFmtId="10" fontId="38" fillId="0" borderId="23" xfId="188" applyNumberFormat="1" applyFont="1" applyFill="1" applyBorder="1" applyAlignment="1">
      <alignment/>
    </xf>
    <xf numFmtId="0" fontId="0" fillId="0" borderId="23" xfId="0" applyFill="1" applyBorder="1" applyAlignment="1">
      <alignment/>
    </xf>
    <xf numFmtId="0" fontId="90" fillId="0" borderId="23" xfId="0" applyFont="1" applyFill="1" applyBorder="1" applyAlignment="1">
      <alignment/>
    </xf>
    <xf numFmtId="176" fontId="39" fillId="0" borderId="23" xfId="102" applyNumberFormat="1" applyFont="1" applyFill="1" applyBorder="1" applyAlignment="1">
      <alignment horizontal="right" vertical="center"/>
    </xf>
    <xf numFmtId="176" fontId="29" fillId="0" borderId="23" xfId="121" applyNumberFormat="1" applyFont="1" applyFill="1" applyBorder="1" applyAlignment="1">
      <alignment horizontal="right"/>
    </xf>
    <xf numFmtId="3" fontId="29" fillId="0" borderId="23" xfId="0" applyNumberFormat="1" applyFont="1" applyFill="1" applyBorder="1" applyAlignment="1">
      <alignment horizontal="right" vertical="center" wrapText="1"/>
    </xf>
    <xf numFmtId="3" fontId="29" fillId="0" borderId="23" xfId="0" applyNumberFormat="1" applyFont="1" applyFill="1" applyBorder="1" applyAlignment="1">
      <alignment vertical="center"/>
    </xf>
    <xf numFmtId="0" fontId="29" fillId="0" borderId="25"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3" xfId="0" applyFont="1" applyFill="1" applyBorder="1" applyAlignment="1">
      <alignment horizontal="center" vertical="center" wrapText="1"/>
    </xf>
    <xf numFmtId="49" fontId="29" fillId="0" borderId="23" xfId="0" applyNumberFormat="1" applyFont="1" applyFill="1" applyBorder="1" applyAlignment="1">
      <alignment horizontal="center" vertical="center" wrapText="1"/>
    </xf>
    <xf numFmtId="49" fontId="29" fillId="0" borderId="25" xfId="0" applyNumberFormat="1" applyFont="1" applyFill="1" applyBorder="1" applyAlignment="1">
      <alignment horizontal="center" vertical="center"/>
    </xf>
    <xf numFmtId="49" fontId="29" fillId="0" borderId="28" xfId="0" applyNumberFormat="1" applyFont="1" applyFill="1" applyBorder="1" applyAlignment="1">
      <alignment horizontal="center" vertical="center"/>
    </xf>
    <xf numFmtId="49" fontId="29" fillId="0" borderId="26" xfId="0" applyNumberFormat="1" applyFont="1" applyFill="1" applyBorder="1" applyAlignment="1">
      <alignment horizontal="center" vertical="center"/>
    </xf>
    <xf numFmtId="49" fontId="29" fillId="0" borderId="25" xfId="0" applyNumberFormat="1" applyFont="1" applyFill="1" applyBorder="1" applyAlignment="1">
      <alignment horizontal="center" vertical="center" wrapText="1"/>
    </xf>
    <xf numFmtId="49" fontId="29" fillId="0" borderId="28" xfId="0" applyNumberFormat="1" applyFont="1" applyFill="1" applyBorder="1" applyAlignment="1">
      <alignment horizontal="center" vertical="center" wrapText="1"/>
    </xf>
    <xf numFmtId="49" fontId="29" fillId="0" borderId="26" xfId="0" applyNumberFormat="1" applyFont="1" applyFill="1" applyBorder="1" applyAlignment="1">
      <alignment horizontal="center" vertical="center" wrapText="1"/>
    </xf>
    <xf numFmtId="0" fontId="30" fillId="0" borderId="0" xfId="0" applyFont="1" applyFill="1" applyBorder="1" applyAlignment="1">
      <alignment horizontal="center" vertical="center" wrapText="1"/>
    </xf>
    <xf numFmtId="0" fontId="29" fillId="0" borderId="0" xfId="0" applyFont="1" applyFill="1" applyBorder="1" applyAlignment="1">
      <alignment wrapText="1"/>
    </xf>
    <xf numFmtId="0" fontId="38" fillId="0" borderId="25" xfId="0" applyFont="1" applyFill="1" applyBorder="1" applyAlignment="1">
      <alignment horizontal="center" vertical="center" wrapText="1"/>
    </xf>
    <xf numFmtId="0" fontId="38" fillId="0" borderId="28" xfId="0" applyFont="1" applyFill="1" applyBorder="1" applyAlignment="1">
      <alignment horizontal="center" vertical="center" wrapText="1"/>
    </xf>
    <xf numFmtId="0" fontId="36" fillId="0" borderId="23" xfId="0" applyFont="1" applyFill="1" applyBorder="1" applyAlignment="1">
      <alignment/>
    </xf>
    <xf numFmtId="49" fontId="29" fillId="0" borderId="23" xfId="0" applyNumberFormat="1" applyFont="1" applyFill="1" applyBorder="1" applyAlignment="1">
      <alignment horizontal="center" vertical="center"/>
    </xf>
    <xf numFmtId="49" fontId="29" fillId="0" borderId="23" xfId="0" applyNumberFormat="1" applyFont="1" applyFill="1" applyBorder="1" applyAlignment="1">
      <alignment horizontal="center" vertical="center" wrapText="1"/>
    </xf>
  </cellXfs>
  <cellStyles count="187">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AeE­_INQUIRY ¿µ¾÷AßAø " xfId="87"/>
    <cellStyle name="AÞ¸¶ [0]_INQUIRY ¿µ¾÷AßAø " xfId="88"/>
    <cellStyle name="AÞ¸¶_INQUIRY ¿µ¾÷AßAø " xfId="89"/>
    <cellStyle name="Bad" xfId="90"/>
    <cellStyle name="Bad 2" xfId="91"/>
    <cellStyle name="Bad 3" xfId="92"/>
    <cellStyle name="Bad 4" xfId="93"/>
    <cellStyle name="C?AØ_¿µ¾÷CoE² " xfId="94"/>
    <cellStyle name="Calculation" xfId="95"/>
    <cellStyle name="Calculation 2" xfId="96"/>
    <cellStyle name="Calculation 3" xfId="97"/>
    <cellStyle name="Calculation 4" xfId="98"/>
    <cellStyle name="Check Cell" xfId="99"/>
    <cellStyle name="Check Cell 2" xfId="100"/>
    <cellStyle name="Check Cell 3" xfId="101"/>
    <cellStyle name="Comma" xfId="102"/>
    <cellStyle name="Comma [0]" xfId="103"/>
    <cellStyle name="Comma 10" xfId="104"/>
    <cellStyle name="Comma 11" xfId="105"/>
    <cellStyle name="Comma 2" xfId="106"/>
    <cellStyle name="Comma 2 2" xfId="107"/>
    <cellStyle name="Comma 2 3" xfId="108"/>
    <cellStyle name="Comma 2 4" xfId="109"/>
    <cellStyle name="Comma 3" xfId="110"/>
    <cellStyle name="Comma 3 2" xfId="111"/>
    <cellStyle name="Comma 4" xfId="112"/>
    <cellStyle name="Comma 4 2" xfId="113"/>
    <cellStyle name="Comma 5" xfId="114"/>
    <cellStyle name="Comma 5 2" xfId="115"/>
    <cellStyle name="Comma 6" xfId="116"/>
    <cellStyle name="Comma 6 2" xfId="117"/>
    <cellStyle name="Comma 7" xfId="118"/>
    <cellStyle name="Comma 7 2" xfId="119"/>
    <cellStyle name="Comma 8" xfId="120"/>
    <cellStyle name="Comma 8 2" xfId="121"/>
    <cellStyle name="Comma 9" xfId="122"/>
    <cellStyle name="Comma0" xfId="123"/>
    <cellStyle name="Comma0 2" xfId="124"/>
    <cellStyle name="Currency" xfId="125"/>
    <cellStyle name="Currency [0]" xfId="126"/>
    <cellStyle name="Currency0" xfId="127"/>
    <cellStyle name="Currency0 2" xfId="128"/>
    <cellStyle name="Date" xfId="129"/>
    <cellStyle name="Date 2" xfId="130"/>
    <cellStyle name="Explanatory Text" xfId="131"/>
    <cellStyle name="Explanatory Text 2" xfId="132"/>
    <cellStyle name="Explanatory Text 3" xfId="133"/>
    <cellStyle name="Explanatory Text 4" xfId="134"/>
    <cellStyle name="Fixed" xfId="135"/>
    <cellStyle name="Fixed 2" xfId="136"/>
    <cellStyle name="Good" xfId="137"/>
    <cellStyle name="Good 2" xfId="138"/>
    <cellStyle name="Good 3" xfId="139"/>
    <cellStyle name="Good 4" xfId="140"/>
    <cellStyle name="Heading 1" xfId="141"/>
    <cellStyle name="Heading 1 2" xfId="142"/>
    <cellStyle name="Heading 1 3" xfId="143"/>
    <cellStyle name="Heading 2" xfId="144"/>
    <cellStyle name="Heading 2 2" xfId="145"/>
    <cellStyle name="Heading 2 3" xfId="146"/>
    <cellStyle name="Heading 3" xfId="147"/>
    <cellStyle name="Heading 3 2" xfId="148"/>
    <cellStyle name="Heading 3 3" xfId="149"/>
    <cellStyle name="Heading 4" xfId="150"/>
    <cellStyle name="Heading 4 2" xfId="151"/>
    <cellStyle name="Heading 4 3" xfId="152"/>
    <cellStyle name="Input" xfId="153"/>
    <cellStyle name="Input 2" xfId="154"/>
    <cellStyle name="Input 3" xfId="155"/>
    <cellStyle name="Input 4" xfId="156"/>
    <cellStyle name="Linked Cell" xfId="157"/>
    <cellStyle name="Linked Cell 2" xfId="158"/>
    <cellStyle name="Linked Cell 3" xfId="159"/>
    <cellStyle name="Linked Cell 4" xfId="160"/>
    <cellStyle name="Neutral" xfId="161"/>
    <cellStyle name="Neutral 2" xfId="162"/>
    <cellStyle name="Neutral 3" xfId="163"/>
    <cellStyle name="Neutral 4" xfId="164"/>
    <cellStyle name="Normal 10" xfId="165"/>
    <cellStyle name="Normal 11" xfId="166"/>
    <cellStyle name="Normal 2" xfId="167"/>
    <cellStyle name="Normal 2 2" xfId="168"/>
    <cellStyle name="Normal 2 2 2" xfId="169"/>
    <cellStyle name="Normal 2 3" xfId="170"/>
    <cellStyle name="Normal 3" xfId="171"/>
    <cellStyle name="Normal 3 2" xfId="172"/>
    <cellStyle name="Normal 4" xfId="173"/>
    <cellStyle name="Normal 5" xfId="174"/>
    <cellStyle name="Normal 6" xfId="175"/>
    <cellStyle name="Normal 7" xfId="176"/>
    <cellStyle name="Normal 8" xfId="177"/>
    <cellStyle name="Normal 9" xfId="178"/>
    <cellStyle name="Normal_Sheet1" xfId="179"/>
    <cellStyle name="Note" xfId="180"/>
    <cellStyle name="Note 2" xfId="181"/>
    <cellStyle name="Note 3" xfId="182"/>
    <cellStyle name="Note 3 2" xfId="183"/>
    <cellStyle name="Output" xfId="184"/>
    <cellStyle name="Output 2" xfId="185"/>
    <cellStyle name="Output 3" xfId="186"/>
    <cellStyle name="Output 4" xfId="187"/>
    <cellStyle name="Percent" xfId="188"/>
    <cellStyle name="Percent 2" xfId="189"/>
    <cellStyle name="Percent 3" xfId="190"/>
    <cellStyle name="Title" xfId="191"/>
    <cellStyle name="Title 2" xfId="192"/>
    <cellStyle name="Title 3" xfId="193"/>
    <cellStyle name="Total" xfId="194"/>
    <cellStyle name="Total 2" xfId="195"/>
    <cellStyle name="Total 3" xfId="196"/>
    <cellStyle name="Warning Text" xfId="197"/>
    <cellStyle name="Warning Text 2" xfId="198"/>
    <cellStyle name="Warning Text 3" xfId="199"/>
    <cellStyle name="Warning Text 4" xfId="2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2686"/>
  <sheetViews>
    <sheetView tabSelected="1" view="pageBreakPreview" zoomScale="70" zoomScaleSheetLayoutView="70" zoomScalePageLayoutView="0" workbookViewId="0" topLeftCell="A1">
      <selection activeCell="M6" sqref="M6"/>
    </sheetView>
  </sheetViews>
  <sheetFormatPr defaultColWidth="9.140625" defaultRowHeight="15"/>
  <cols>
    <col min="1" max="1" width="7.57421875" style="37" bestFit="1" customWidth="1"/>
    <col min="2" max="2" width="46.421875" style="38" customWidth="1"/>
    <col min="3" max="3" width="7.140625" style="37" bestFit="1" customWidth="1"/>
    <col min="4" max="4" width="24.28125" style="87" customWidth="1"/>
    <col min="5" max="5" width="14.7109375" style="1" bestFit="1" customWidth="1"/>
    <col min="6" max="6" width="28.28125" style="37" customWidth="1"/>
    <col min="7" max="7" width="11.421875" style="77" bestFit="1" customWidth="1"/>
    <col min="8" max="16384" width="9.140625" style="77" customWidth="1"/>
  </cols>
  <sheetData>
    <row r="1" spans="1:7" ht="50.25" customHeight="1">
      <c r="A1" s="150" t="s">
        <v>2612</v>
      </c>
      <c r="B1" s="151"/>
      <c r="C1" s="151"/>
      <c r="D1" s="151"/>
      <c r="E1" s="151"/>
      <c r="F1" s="151"/>
      <c r="G1" s="89"/>
    </row>
    <row r="2" spans="1:6" s="37" customFormat="1" ht="66">
      <c r="A2" s="36" t="s">
        <v>1920</v>
      </c>
      <c r="B2" s="90" t="s">
        <v>1921</v>
      </c>
      <c r="C2" s="91" t="s">
        <v>1922</v>
      </c>
      <c r="D2" s="91" t="s">
        <v>300</v>
      </c>
      <c r="E2" s="92" t="s">
        <v>1521</v>
      </c>
      <c r="F2" s="36" t="s">
        <v>1923</v>
      </c>
    </row>
    <row r="3" spans="1:7" s="94" customFormat="1" ht="16.5">
      <c r="A3" s="36" t="s">
        <v>1924</v>
      </c>
      <c r="B3" s="39" t="s">
        <v>1925</v>
      </c>
      <c r="C3" s="36"/>
      <c r="D3" s="93"/>
      <c r="E3" s="2"/>
      <c r="F3" s="36"/>
      <c r="G3" s="94" t="s">
        <v>299</v>
      </c>
    </row>
    <row r="4" spans="1:6" s="117" customFormat="1" ht="45.75" customHeight="1">
      <c r="A4" s="3">
        <f>IF(E4="","",COUNTA($E$4:E4))</f>
        <v>1</v>
      </c>
      <c r="B4" s="114" t="s">
        <v>1927</v>
      </c>
      <c r="C4" s="113" t="s">
        <v>1926</v>
      </c>
      <c r="D4" s="115"/>
      <c r="E4" s="116">
        <v>80000</v>
      </c>
      <c r="F4" s="152" t="s">
        <v>2144</v>
      </c>
    </row>
    <row r="5" spans="1:6" s="117" customFormat="1" ht="45.75" customHeight="1">
      <c r="A5" s="3">
        <f>IF(E5="","",COUNTA($E$4:E5))</f>
        <v>2</v>
      </c>
      <c r="B5" s="114" t="s">
        <v>2127</v>
      </c>
      <c r="C5" s="113" t="s">
        <v>1926</v>
      </c>
      <c r="D5" s="115"/>
      <c r="E5" s="116">
        <v>80000</v>
      </c>
      <c r="F5" s="153"/>
    </row>
    <row r="6" spans="1:6" s="117" customFormat="1" ht="24" customHeight="1">
      <c r="A6" s="3">
        <f>IF(E6="","",COUNTA($E$4:E6))</f>
        <v>3</v>
      </c>
      <c r="B6" s="114" t="s">
        <v>1927</v>
      </c>
      <c r="C6" s="113" t="s">
        <v>1926</v>
      </c>
      <c r="D6" s="115"/>
      <c r="E6" s="116">
        <v>100000</v>
      </c>
      <c r="F6" s="152" t="s">
        <v>2128</v>
      </c>
    </row>
    <row r="7" spans="1:6" s="117" customFormat="1" ht="24" customHeight="1">
      <c r="A7" s="3">
        <f>IF(E7="","",COUNTA($E$4:E7))</f>
        <v>4</v>
      </c>
      <c r="B7" s="114" t="s">
        <v>1928</v>
      </c>
      <c r="C7" s="113" t="s">
        <v>1926</v>
      </c>
      <c r="D7" s="115"/>
      <c r="E7" s="116">
        <v>100000</v>
      </c>
      <c r="F7" s="153"/>
    </row>
    <row r="8" spans="1:6" s="117" customFormat="1" ht="24" customHeight="1">
      <c r="A8" s="3">
        <f>IF(E8="","",COUNTA($E$4:E8))</f>
        <v>5</v>
      </c>
      <c r="B8" s="114" t="s">
        <v>2127</v>
      </c>
      <c r="C8" s="113" t="s">
        <v>1926</v>
      </c>
      <c r="D8" s="115"/>
      <c r="E8" s="116">
        <v>100000</v>
      </c>
      <c r="F8" s="153"/>
    </row>
    <row r="9" spans="1:6" ht="99">
      <c r="A9" s="3">
        <f>IF(E9="","",COUNTA($E$4:E9))</f>
        <v>6</v>
      </c>
      <c r="B9" s="38" t="s">
        <v>1929</v>
      </c>
      <c r="C9" s="37" t="s">
        <v>1926</v>
      </c>
      <c r="E9" s="6">
        <f>240000/1.1</f>
        <v>218181.81818181818</v>
      </c>
      <c r="F9" s="78" t="s">
        <v>2235</v>
      </c>
    </row>
    <row r="10" spans="1:6" ht="99">
      <c r="A10" s="3">
        <f>IF(E10="","",COUNTA($E$4:E10))</f>
        <v>7</v>
      </c>
      <c r="B10" s="38" t="s">
        <v>2177</v>
      </c>
      <c r="C10" s="37" t="s">
        <v>1926</v>
      </c>
      <c r="E10" s="6">
        <v>100000</v>
      </c>
      <c r="F10" s="78" t="s">
        <v>2178</v>
      </c>
    </row>
    <row r="11" spans="1:6" ht="24" customHeight="1">
      <c r="A11" s="3">
        <f>IF(E11="","",COUNTA($E$4:E11))</f>
        <v>8</v>
      </c>
      <c r="B11" s="38" t="s">
        <v>1927</v>
      </c>
      <c r="C11" s="37" t="s">
        <v>1926</v>
      </c>
      <c r="E11" s="6">
        <v>118182</v>
      </c>
      <c r="F11" s="139" t="s">
        <v>537</v>
      </c>
    </row>
    <row r="12" spans="1:6" ht="24" customHeight="1">
      <c r="A12" s="3">
        <f>IF(E12="","",COUNTA($E$4:E12))</f>
        <v>9</v>
      </c>
      <c r="B12" s="38" t="s">
        <v>536</v>
      </c>
      <c r="C12" s="37" t="s">
        <v>1926</v>
      </c>
      <c r="E12" s="6">
        <v>100000</v>
      </c>
      <c r="F12" s="140"/>
    </row>
    <row r="13" spans="1:6" ht="24" customHeight="1">
      <c r="A13" s="3">
        <f>IF(E13="","",COUNTA($E$4:E13))</f>
        <v>10</v>
      </c>
      <c r="B13" s="38" t="s">
        <v>1928</v>
      </c>
      <c r="C13" s="37" t="s">
        <v>1926</v>
      </c>
      <c r="E13" s="6">
        <v>70000</v>
      </c>
      <c r="F13" s="141"/>
    </row>
    <row r="14" spans="1:6" s="94" customFormat="1" ht="16.5">
      <c r="A14" s="36" t="s">
        <v>1930</v>
      </c>
      <c r="B14" s="39" t="s">
        <v>1931</v>
      </c>
      <c r="C14" s="36"/>
      <c r="D14" s="93"/>
      <c r="E14" s="2"/>
      <c r="F14" s="36"/>
    </row>
    <row r="15" spans="1:6" s="94" customFormat="1" ht="16.5">
      <c r="A15" s="36" t="s">
        <v>1939</v>
      </c>
      <c r="B15" s="39" t="s">
        <v>1938</v>
      </c>
      <c r="C15" s="36"/>
      <c r="D15" s="93"/>
      <c r="E15" s="2"/>
      <c r="F15" s="36"/>
    </row>
    <row r="16" spans="1:6" ht="23.25" customHeight="1">
      <c r="A16" s="3">
        <f>IF(E16="","",COUNTA($E$16:E16))</f>
        <v>1</v>
      </c>
      <c r="B16" s="38" t="s">
        <v>1522</v>
      </c>
      <c r="C16" s="37" t="s">
        <v>1932</v>
      </c>
      <c r="D16" s="87" t="s">
        <v>2237</v>
      </c>
      <c r="E16" s="1">
        <v>2450</v>
      </c>
      <c r="F16" s="142" t="s">
        <v>2228</v>
      </c>
    </row>
    <row r="17" spans="1:6" ht="23.25" customHeight="1">
      <c r="A17" s="3">
        <f>IF(E17="","",COUNTA($E$16:E17))</f>
        <v>2</v>
      </c>
      <c r="B17" s="38" t="s">
        <v>1523</v>
      </c>
      <c r="C17" s="37" t="s">
        <v>1932</v>
      </c>
      <c r="D17" s="87" t="s">
        <v>2238</v>
      </c>
      <c r="E17" s="1">
        <v>1636</v>
      </c>
      <c r="F17" s="142"/>
    </row>
    <row r="18" spans="1:6" ht="23.25" customHeight="1">
      <c r="A18" s="3">
        <f>IF(E18="","",COUNTA($E$16:E18))</f>
        <v>3</v>
      </c>
      <c r="B18" s="38" t="s">
        <v>1933</v>
      </c>
      <c r="C18" s="37" t="s">
        <v>1932</v>
      </c>
      <c r="D18" s="87" t="s">
        <v>2239</v>
      </c>
      <c r="E18" s="1">
        <v>1545</v>
      </c>
      <c r="F18" s="142"/>
    </row>
    <row r="19" spans="1:6" ht="23.25" customHeight="1">
      <c r="A19" s="3">
        <f>IF(E19="","",COUNTA($E$16:E19))</f>
        <v>4</v>
      </c>
      <c r="B19" s="38" t="s">
        <v>1961</v>
      </c>
      <c r="C19" s="37" t="s">
        <v>1932</v>
      </c>
      <c r="D19" s="87" t="s">
        <v>2240</v>
      </c>
      <c r="E19" s="1">
        <v>1545</v>
      </c>
      <c r="F19" s="142"/>
    </row>
    <row r="20" spans="1:6" ht="27.75" customHeight="1">
      <c r="A20" s="3">
        <f>IF(E20="","",COUNTA($E$16:E20))</f>
        <v>5</v>
      </c>
      <c r="B20" s="38" t="s">
        <v>1522</v>
      </c>
      <c r="C20" s="37" t="s">
        <v>1932</v>
      </c>
      <c r="D20" s="87" t="s">
        <v>2237</v>
      </c>
      <c r="E20" s="1">
        <v>2181</v>
      </c>
      <c r="F20" s="142" t="s">
        <v>2229</v>
      </c>
    </row>
    <row r="21" spans="1:6" ht="27.75" customHeight="1">
      <c r="A21" s="3">
        <f>IF(E21="","",COUNTA($E$16:E21))</f>
        <v>6</v>
      </c>
      <c r="B21" s="38" t="s">
        <v>1523</v>
      </c>
      <c r="C21" s="37" t="s">
        <v>1932</v>
      </c>
      <c r="D21" s="87" t="s">
        <v>2238</v>
      </c>
      <c r="E21" s="1">
        <v>1363</v>
      </c>
      <c r="F21" s="142"/>
    </row>
    <row r="22" spans="1:6" ht="27.75" customHeight="1">
      <c r="A22" s="3">
        <f>IF(E22="","",COUNTA($E$16:E22))</f>
        <v>7</v>
      </c>
      <c r="B22" s="38" t="s">
        <v>1933</v>
      </c>
      <c r="C22" s="37" t="s">
        <v>1932</v>
      </c>
      <c r="D22" s="87" t="s">
        <v>2239</v>
      </c>
      <c r="E22" s="1">
        <v>1545</v>
      </c>
      <c r="F22" s="142"/>
    </row>
    <row r="23" spans="1:6" ht="27.75" customHeight="1">
      <c r="A23" s="3">
        <f>IF(E23="","",COUNTA($E$16:E23))</f>
        <v>8</v>
      </c>
      <c r="B23" s="38" t="s">
        <v>1962</v>
      </c>
      <c r="C23" s="37" t="s">
        <v>1932</v>
      </c>
      <c r="D23" s="87" t="s">
        <v>2241</v>
      </c>
      <c r="E23" s="1">
        <v>1545</v>
      </c>
      <c r="F23" s="142"/>
    </row>
    <row r="24" spans="1:6" ht="21.75" customHeight="1">
      <c r="A24" s="3">
        <f>IF(E24="","",COUNTA($E$16:E24))</f>
        <v>9</v>
      </c>
      <c r="B24" s="38" t="s">
        <v>1522</v>
      </c>
      <c r="C24" s="37" t="s">
        <v>1932</v>
      </c>
      <c r="D24" s="87" t="s">
        <v>2237</v>
      </c>
      <c r="E24" s="1">
        <v>2181</v>
      </c>
      <c r="F24" s="142" t="s">
        <v>2230</v>
      </c>
    </row>
    <row r="25" spans="1:6" ht="21.75" customHeight="1">
      <c r="A25" s="3">
        <f>IF(E25="","",COUNTA($E$16:E25))</f>
        <v>10</v>
      </c>
      <c r="B25" s="38" t="s">
        <v>1523</v>
      </c>
      <c r="C25" s="37" t="s">
        <v>1932</v>
      </c>
      <c r="D25" s="87" t="s">
        <v>2238</v>
      </c>
      <c r="E25" s="1">
        <v>1363</v>
      </c>
      <c r="F25" s="142"/>
    </row>
    <row r="26" spans="1:6" ht="21.75" customHeight="1">
      <c r="A26" s="3">
        <f>IF(E26="","",COUNTA($E$16:E26))</f>
        <v>11</v>
      </c>
      <c r="B26" s="38" t="s">
        <v>1933</v>
      </c>
      <c r="C26" s="37" t="s">
        <v>1932</v>
      </c>
      <c r="D26" s="87" t="s">
        <v>2239</v>
      </c>
      <c r="E26" s="1">
        <v>1545</v>
      </c>
      <c r="F26" s="142"/>
    </row>
    <row r="27" spans="1:6" ht="21.75" customHeight="1">
      <c r="A27" s="3">
        <f>IF(E27="","",COUNTA($E$16:E27))</f>
        <v>12</v>
      </c>
      <c r="B27" s="38" t="s">
        <v>1962</v>
      </c>
      <c r="C27" s="37" t="s">
        <v>1932</v>
      </c>
      <c r="D27" s="87" t="s">
        <v>2240</v>
      </c>
      <c r="E27" s="1">
        <v>1545</v>
      </c>
      <c r="F27" s="142"/>
    </row>
    <row r="28" spans="1:6" ht="16.5">
      <c r="A28" s="3">
        <f>IF(E28="","",COUNTA($E$16:E28))</f>
        <v>13</v>
      </c>
      <c r="B28" s="38" t="s">
        <v>1934</v>
      </c>
      <c r="C28" s="37" t="s">
        <v>1932</v>
      </c>
      <c r="D28" s="87" t="s">
        <v>2242</v>
      </c>
      <c r="E28" s="1">
        <v>727</v>
      </c>
      <c r="F28" s="142" t="s">
        <v>2231</v>
      </c>
    </row>
    <row r="29" spans="1:6" ht="16.5">
      <c r="A29" s="3">
        <f>IF(E29="","",COUNTA($E$16:E29))</f>
        <v>14</v>
      </c>
      <c r="B29" s="38" t="s">
        <v>1935</v>
      </c>
      <c r="C29" s="37" t="s">
        <v>1932</v>
      </c>
      <c r="D29" s="87" t="s">
        <v>2241</v>
      </c>
      <c r="E29" s="1">
        <v>1545</v>
      </c>
      <c r="F29" s="142"/>
    </row>
    <row r="30" spans="1:6" ht="16.5">
      <c r="A30" s="3">
        <f>IF(E30="","",COUNTA($E$16:E30))</f>
        <v>15</v>
      </c>
      <c r="B30" s="38" t="s">
        <v>1936</v>
      </c>
      <c r="C30" s="37" t="s">
        <v>1932</v>
      </c>
      <c r="D30" s="87" t="s">
        <v>2237</v>
      </c>
      <c r="E30" s="1">
        <v>2636</v>
      </c>
      <c r="F30" s="142"/>
    </row>
    <row r="31" spans="1:6" ht="16.5">
      <c r="A31" s="3">
        <f>IF(E31="","",COUNTA($E$16:E31))</f>
        <v>16</v>
      </c>
      <c r="B31" s="38" t="s">
        <v>2220</v>
      </c>
      <c r="C31" s="37" t="s">
        <v>1932</v>
      </c>
      <c r="D31" s="87" t="s">
        <v>2237</v>
      </c>
      <c r="E31" s="1">
        <v>1727</v>
      </c>
      <c r="F31" s="142"/>
    </row>
    <row r="32" spans="1:6" ht="16.5">
      <c r="A32" s="3">
        <f>IF(E32="","",COUNTA($E$16:E32))</f>
        <v>17</v>
      </c>
      <c r="B32" s="38" t="s">
        <v>1937</v>
      </c>
      <c r="C32" s="37" t="s">
        <v>1932</v>
      </c>
      <c r="D32" s="87" t="s">
        <v>2243</v>
      </c>
      <c r="E32" s="1">
        <v>1727</v>
      </c>
      <c r="F32" s="142"/>
    </row>
    <row r="33" spans="1:6" s="94" customFormat="1" ht="16.5">
      <c r="A33" s="36" t="s">
        <v>1940</v>
      </c>
      <c r="B33" s="39" t="s">
        <v>1941</v>
      </c>
      <c r="C33" s="36"/>
      <c r="D33" s="93"/>
      <c r="E33" s="2"/>
      <c r="F33" s="95"/>
    </row>
    <row r="34" spans="1:6" ht="16.5">
      <c r="A34" s="3">
        <f>IF(E34="","",COUNTA($E$34:E34))</f>
        <v>1</v>
      </c>
      <c r="B34" s="38" t="s">
        <v>1942</v>
      </c>
      <c r="C34" s="37" t="s">
        <v>1932</v>
      </c>
      <c r="D34" s="87" t="s">
        <v>2244</v>
      </c>
      <c r="E34" s="1">
        <v>1857</v>
      </c>
      <c r="F34" s="142" t="s">
        <v>2227</v>
      </c>
    </row>
    <row r="35" spans="1:6" ht="16.5">
      <c r="A35" s="3">
        <f>IF(E35="","",COUNTA($E$34:E35))</f>
        <v>2</v>
      </c>
      <c r="B35" s="38" t="s">
        <v>1943</v>
      </c>
      <c r="C35" s="37" t="s">
        <v>1932</v>
      </c>
      <c r="D35" s="87" t="s">
        <v>2245</v>
      </c>
      <c r="E35" s="1">
        <v>1300</v>
      </c>
      <c r="F35" s="142"/>
    </row>
    <row r="36" spans="1:6" ht="16.5">
      <c r="A36" s="3">
        <f>IF(E36="","",COUNTA($E$34:E36))</f>
        <v>3</v>
      </c>
      <c r="B36" s="38" t="s">
        <v>1944</v>
      </c>
      <c r="C36" s="37" t="s">
        <v>1932</v>
      </c>
      <c r="D36" s="87" t="s">
        <v>2246</v>
      </c>
      <c r="E36" s="1">
        <v>1200</v>
      </c>
      <c r="F36" s="142"/>
    </row>
    <row r="37" spans="1:6" ht="16.5">
      <c r="A37" s="3">
        <f>IF(E37="","",COUNTA($E$34:E37))</f>
        <v>4</v>
      </c>
      <c r="B37" s="38" t="s">
        <v>1945</v>
      </c>
      <c r="C37" s="37" t="s">
        <v>1932</v>
      </c>
      <c r="D37" s="87" t="s">
        <v>2247</v>
      </c>
      <c r="E37" s="1">
        <v>4090</v>
      </c>
      <c r="F37" s="142"/>
    </row>
    <row r="38" spans="1:6" ht="16.5">
      <c r="A38" s="3">
        <f>IF(E38="","",COUNTA($E$34:E38))</f>
        <v>5</v>
      </c>
      <c r="B38" s="38" t="s">
        <v>1946</v>
      </c>
      <c r="C38" s="37" t="s">
        <v>1932</v>
      </c>
      <c r="D38" s="87" t="s">
        <v>2248</v>
      </c>
      <c r="E38" s="1">
        <v>6090</v>
      </c>
      <c r="F38" s="142"/>
    </row>
    <row r="39" spans="1:6" ht="16.5">
      <c r="A39" s="3">
        <f>IF(E39="","",COUNTA($E$34:E39))</f>
        <v>6</v>
      </c>
      <c r="B39" s="38" t="s">
        <v>1947</v>
      </c>
      <c r="C39" s="37" t="s">
        <v>1932</v>
      </c>
      <c r="D39" s="87" t="s">
        <v>2249</v>
      </c>
      <c r="E39" s="1">
        <v>4545</v>
      </c>
      <c r="F39" s="142"/>
    </row>
    <row r="40" spans="1:6" ht="16.5">
      <c r="A40" s="3">
        <f>IF(E40="","",COUNTA($E$34:E40))</f>
        <v>7</v>
      </c>
      <c r="B40" s="38" t="s">
        <v>1948</v>
      </c>
      <c r="C40" s="37" t="s">
        <v>1932</v>
      </c>
      <c r="D40" s="87" t="s">
        <v>2250</v>
      </c>
      <c r="E40" s="1">
        <v>6363</v>
      </c>
      <c r="F40" s="142"/>
    </row>
    <row r="41" spans="1:6" ht="16.5">
      <c r="A41" s="3">
        <f>IF(E41="","",COUNTA($E$34:E41))</f>
        <v>8</v>
      </c>
      <c r="B41" s="38" t="s">
        <v>1949</v>
      </c>
      <c r="C41" s="37" t="s">
        <v>1932</v>
      </c>
      <c r="D41" s="87" t="s">
        <v>2251</v>
      </c>
      <c r="E41" s="1">
        <v>8485</v>
      </c>
      <c r="F41" s="142"/>
    </row>
    <row r="42" spans="1:6" ht="16.5">
      <c r="A42" s="3">
        <f>IF(E42="","",COUNTA($E$34:E42))</f>
        <v>9</v>
      </c>
      <c r="B42" s="38" t="s">
        <v>1950</v>
      </c>
      <c r="C42" s="37" t="s">
        <v>1932</v>
      </c>
      <c r="D42" s="87" t="s">
        <v>229</v>
      </c>
      <c r="E42" s="1">
        <v>78000</v>
      </c>
      <c r="F42" s="142"/>
    </row>
    <row r="43" spans="1:6" ht="16.5">
      <c r="A43" s="3">
        <f>IF(E43="","",COUNTA($E$34:E43))</f>
        <v>10</v>
      </c>
      <c r="B43" s="38" t="s">
        <v>1950</v>
      </c>
      <c r="C43" s="37" t="s">
        <v>1932</v>
      </c>
      <c r="D43" s="87" t="s">
        <v>230</v>
      </c>
      <c r="E43" s="1">
        <v>79000</v>
      </c>
      <c r="F43" s="142"/>
    </row>
    <row r="44" spans="1:6" ht="16.5">
      <c r="A44" s="3">
        <f>IF(E44="","",COUNTA($E$34:E44))</f>
        <v>11</v>
      </c>
      <c r="B44" s="38" t="s">
        <v>1954</v>
      </c>
      <c r="C44" s="3" t="s">
        <v>1932</v>
      </c>
      <c r="D44" s="87" t="s">
        <v>2252</v>
      </c>
      <c r="E44" s="4">
        <v>1227</v>
      </c>
      <c r="F44" s="142" t="s">
        <v>2226</v>
      </c>
    </row>
    <row r="45" spans="1:6" ht="16.5">
      <c r="A45" s="3">
        <f>IF(E45="","",COUNTA($E$34:E45))</f>
        <v>12</v>
      </c>
      <c r="B45" s="38" t="s">
        <v>1951</v>
      </c>
      <c r="C45" s="3" t="s">
        <v>1932</v>
      </c>
      <c r="D45" s="87" t="s">
        <v>2247</v>
      </c>
      <c r="E45" s="4">
        <v>4394</v>
      </c>
      <c r="F45" s="142"/>
    </row>
    <row r="46" spans="1:6" ht="16.5">
      <c r="A46" s="3">
        <f>IF(E46="","",COUNTA($E$34:E46))</f>
        <v>13</v>
      </c>
      <c r="B46" s="38" t="s">
        <v>1956</v>
      </c>
      <c r="C46" s="3" t="s">
        <v>1932</v>
      </c>
      <c r="D46" s="87" t="s">
        <v>2248</v>
      </c>
      <c r="E46" s="4">
        <v>6364</v>
      </c>
      <c r="F46" s="142"/>
    </row>
    <row r="47" spans="1:6" ht="16.5">
      <c r="A47" s="3">
        <f>IF(E47="","",COUNTA($E$34:E47))</f>
        <v>14</v>
      </c>
      <c r="B47" s="38" t="s">
        <v>1952</v>
      </c>
      <c r="C47" s="3" t="s">
        <v>1932</v>
      </c>
      <c r="D47" s="87" t="s">
        <v>2251</v>
      </c>
      <c r="E47" s="4">
        <v>9045</v>
      </c>
      <c r="F47" s="142"/>
    </row>
    <row r="48" spans="1:6" ht="16.5">
      <c r="A48" s="3">
        <f>IF(E48="","",COUNTA($E$34:E48))</f>
        <v>15</v>
      </c>
      <c r="B48" s="38" t="s">
        <v>1953</v>
      </c>
      <c r="C48" s="3" t="s">
        <v>1932</v>
      </c>
      <c r="D48" s="87" t="s">
        <v>2253</v>
      </c>
      <c r="E48" s="4">
        <v>5273</v>
      </c>
      <c r="F48" s="142"/>
    </row>
    <row r="49" spans="1:6" ht="16.5">
      <c r="A49" s="3">
        <f>IF(E49="","",COUNTA($E$34:E49))</f>
        <v>16</v>
      </c>
      <c r="B49" s="38" t="s">
        <v>1963</v>
      </c>
      <c r="C49" s="3" t="s">
        <v>1932</v>
      </c>
      <c r="D49" s="87" t="s">
        <v>2250</v>
      </c>
      <c r="E49" s="4">
        <v>6591</v>
      </c>
      <c r="F49" s="142"/>
    </row>
    <row r="50" spans="1:6" ht="16.5">
      <c r="A50" s="3">
        <f>IF(E50="","",COUNTA($E$34:E50))</f>
        <v>17</v>
      </c>
      <c r="B50" s="38" t="s">
        <v>1955</v>
      </c>
      <c r="C50" s="3" t="s">
        <v>1932</v>
      </c>
      <c r="D50" s="87" t="s">
        <v>2249</v>
      </c>
      <c r="E50" s="4">
        <v>4727</v>
      </c>
      <c r="F50" s="142"/>
    </row>
    <row r="51" spans="1:6" ht="16.5">
      <c r="A51" s="3">
        <f>IF(E51="","",COUNTA($E$34:E51))</f>
        <v>18</v>
      </c>
      <c r="B51" s="38" t="s">
        <v>1958</v>
      </c>
      <c r="C51" s="3" t="s">
        <v>1932</v>
      </c>
      <c r="D51" s="87" t="s">
        <v>2254</v>
      </c>
      <c r="E51" s="4">
        <v>3136</v>
      </c>
      <c r="F51" s="142"/>
    </row>
    <row r="52" spans="1:6" ht="16.5">
      <c r="A52" s="3">
        <f>IF(E52="","",COUNTA($E$34:E52))</f>
        <v>19</v>
      </c>
      <c r="B52" s="38" t="s">
        <v>1959</v>
      </c>
      <c r="C52" s="3" t="s">
        <v>1932</v>
      </c>
      <c r="D52" s="87" t="s">
        <v>2255</v>
      </c>
      <c r="E52" s="4">
        <v>6363</v>
      </c>
      <c r="F52" s="142"/>
    </row>
    <row r="53" spans="1:6" ht="16.5">
      <c r="A53" s="3">
        <f>IF(E53="","",COUNTA($E$34:E53))</f>
        <v>20</v>
      </c>
      <c r="B53" s="38" t="s">
        <v>1960</v>
      </c>
      <c r="C53" s="3" t="s">
        <v>1932</v>
      </c>
      <c r="D53" s="87" t="s">
        <v>2245</v>
      </c>
      <c r="E53" s="4">
        <v>1363</v>
      </c>
      <c r="F53" s="142"/>
    </row>
    <row r="54" spans="1:6" ht="16.5">
      <c r="A54" s="3">
        <f>IF(E54="","",COUNTA($E$34:E54))</f>
        <v>21</v>
      </c>
      <c r="B54" s="38" t="s">
        <v>1957</v>
      </c>
      <c r="C54" s="3" t="s">
        <v>1932</v>
      </c>
      <c r="D54" s="87" t="s">
        <v>2256</v>
      </c>
      <c r="E54" s="4">
        <v>1909</v>
      </c>
      <c r="F54" s="142"/>
    </row>
    <row r="55" spans="1:6" ht="16.5">
      <c r="A55" s="3">
        <f>IF(E55="","",COUNTA($E$34:E55))</f>
        <v>22</v>
      </c>
      <c r="B55" s="40" t="s">
        <v>1980</v>
      </c>
      <c r="C55" s="3" t="s">
        <v>1932</v>
      </c>
      <c r="D55" s="87" t="s">
        <v>2247</v>
      </c>
      <c r="E55" s="1">
        <v>3364</v>
      </c>
      <c r="F55" s="142" t="s">
        <v>2225</v>
      </c>
    </row>
    <row r="56" spans="1:6" ht="16.5">
      <c r="A56" s="3">
        <f>IF(E56="","",COUNTA($E$34:E56))</f>
        <v>23</v>
      </c>
      <c r="B56" s="40" t="s">
        <v>1981</v>
      </c>
      <c r="C56" s="3" t="s">
        <v>1932</v>
      </c>
      <c r="D56" s="87" t="s">
        <v>2249</v>
      </c>
      <c r="E56" s="1">
        <v>3818</v>
      </c>
      <c r="F56" s="142"/>
    </row>
    <row r="57" spans="1:6" ht="16.5">
      <c r="A57" s="3">
        <f>IF(E57="","",COUNTA($E$34:E57))</f>
        <v>24</v>
      </c>
      <c r="B57" s="40" t="s">
        <v>1982</v>
      </c>
      <c r="C57" s="3" t="s">
        <v>1932</v>
      </c>
      <c r="D57" s="87" t="s">
        <v>2253</v>
      </c>
      <c r="E57" s="1">
        <v>4273</v>
      </c>
      <c r="F57" s="142"/>
    </row>
    <row r="58" spans="1:6" s="94" customFormat="1" ht="16.5">
      <c r="A58" s="36" t="s">
        <v>1964</v>
      </c>
      <c r="B58" s="39" t="s">
        <v>1965</v>
      </c>
      <c r="C58" s="36"/>
      <c r="D58" s="93"/>
      <c r="E58" s="2"/>
      <c r="F58" s="95"/>
    </row>
    <row r="59" spans="1:6" ht="19.5">
      <c r="A59" s="3">
        <f>IF(E59="","",COUNTA($E$59:E59))</f>
        <v>1</v>
      </c>
      <c r="B59" s="40" t="s">
        <v>2222</v>
      </c>
      <c r="C59" s="3" t="s">
        <v>2388</v>
      </c>
      <c r="D59" s="87" t="s">
        <v>2257</v>
      </c>
      <c r="E59" s="86">
        <v>236363</v>
      </c>
      <c r="F59" s="142" t="s">
        <v>2224</v>
      </c>
    </row>
    <row r="60" spans="1:6" ht="19.5">
      <c r="A60" s="3">
        <f>IF(E60="","",COUNTA($E$59:E60))</f>
        <v>2</v>
      </c>
      <c r="B60" s="40" t="s">
        <v>2221</v>
      </c>
      <c r="C60" s="3" t="s">
        <v>2388</v>
      </c>
      <c r="D60" s="87" t="s">
        <v>2268</v>
      </c>
      <c r="E60" s="86">
        <v>236363</v>
      </c>
      <c r="F60" s="142"/>
    </row>
    <row r="61" spans="1:6" ht="19.5">
      <c r="A61" s="3">
        <f>IF(E61="","",COUNTA($E$59:E61))</f>
        <v>3</v>
      </c>
      <c r="B61" s="40" t="s">
        <v>2221</v>
      </c>
      <c r="C61" s="3" t="s">
        <v>2388</v>
      </c>
      <c r="D61" s="87" t="s">
        <v>2268</v>
      </c>
      <c r="E61" s="86">
        <v>254545</v>
      </c>
      <c r="F61" s="142"/>
    </row>
    <row r="62" spans="1:6" ht="19.5">
      <c r="A62" s="3">
        <f>IF(E62="","",COUNTA($E$59:E62))</f>
        <v>4</v>
      </c>
      <c r="B62" s="40" t="s">
        <v>2223</v>
      </c>
      <c r="C62" s="3" t="s">
        <v>2388</v>
      </c>
      <c r="D62" s="87" t="s">
        <v>2267</v>
      </c>
      <c r="E62" s="86">
        <v>236363</v>
      </c>
      <c r="F62" s="142"/>
    </row>
    <row r="63" spans="1:6" ht="19.5">
      <c r="A63" s="3">
        <f>IF(E63="","",COUNTA($E$59:E63))</f>
        <v>5</v>
      </c>
      <c r="B63" s="40" t="s">
        <v>1973</v>
      </c>
      <c r="C63" s="3" t="s">
        <v>2388</v>
      </c>
      <c r="D63" s="87" t="s">
        <v>2265</v>
      </c>
      <c r="E63" s="86">
        <v>245455</v>
      </c>
      <c r="F63" s="142"/>
    </row>
    <row r="64" spans="1:6" ht="19.5">
      <c r="A64" s="3">
        <f>IF(E64="","",COUNTA($E$59:E64))</f>
        <v>6</v>
      </c>
      <c r="B64" s="40" t="s">
        <v>1974</v>
      </c>
      <c r="C64" s="3" t="s">
        <v>2388</v>
      </c>
      <c r="D64" s="87" t="s">
        <v>2266</v>
      </c>
      <c r="E64" s="86">
        <v>236363</v>
      </c>
      <c r="F64" s="142"/>
    </row>
    <row r="65" spans="1:6" ht="19.5">
      <c r="A65" s="3">
        <f>IF(E65="","",COUNTA($E$59:E65))</f>
        <v>7</v>
      </c>
      <c r="B65" s="40" t="s">
        <v>1966</v>
      </c>
      <c r="C65" s="3" t="s">
        <v>2388</v>
      </c>
      <c r="D65" s="87" t="s">
        <v>2263</v>
      </c>
      <c r="E65" s="86">
        <v>222727</v>
      </c>
      <c r="F65" s="142"/>
    </row>
    <row r="66" spans="1:6" ht="19.5">
      <c r="A66" s="3">
        <f>IF(E66="","",COUNTA($E$59:E66))</f>
        <v>8</v>
      </c>
      <c r="B66" s="40" t="s">
        <v>1967</v>
      </c>
      <c r="C66" s="3" t="s">
        <v>2388</v>
      </c>
      <c r="D66" s="87" t="s">
        <v>2264</v>
      </c>
      <c r="E66" s="86">
        <v>168181</v>
      </c>
      <c r="F66" s="142"/>
    </row>
    <row r="67" spans="1:6" ht="19.5">
      <c r="A67" s="3">
        <f>IF(E67="","",COUNTA($E$59:E67))</f>
        <v>9</v>
      </c>
      <c r="B67" s="40" t="s">
        <v>1969</v>
      </c>
      <c r="C67" s="3" t="s">
        <v>2388</v>
      </c>
      <c r="D67" s="87" t="s">
        <v>2262</v>
      </c>
      <c r="E67" s="86">
        <v>145455</v>
      </c>
      <c r="F67" s="142"/>
    </row>
    <row r="68" spans="1:6" ht="19.5">
      <c r="A68" s="3">
        <f>IF(E68="","",COUNTA($E$59:E68))</f>
        <v>10</v>
      </c>
      <c r="B68" s="40" t="s">
        <v>1970</v>
      </c>
      <c r="C68" s="3" t="s">
        <v>2388</v>
      </c>
      <c r="D68" s="87" t="s">
        <v>2261</v>
      </c>
      <c r="E68" s="86">
        <v>145455</v>
      </c>
      <c r="F68" s="142"/>
    </row>
    <row r="69" spans="1:6" ht="19.5">
      <c r="A69" s="3">
        <f>IF(E69="","",COUNTA($E$59:E69))</f>
        <v>11</v>
      </c>
      <c r="B69" s="40" t="s">
        <v>1968</v>
      </c>
      <c r="C69" s="3" t="s">
        <v>2388</v>
      </c>
      <c r="D69" s="87" t="s">
        <v>2260</v>
      </c>
      <c r="E69" s="86">
        <v>170000</v>
      </c>
      <c r="F69" s="142"/>
    </row>
    <row r="70" spans="1:6" ht="19.5">
      <c r="A70" s="3">
        <f>IF(E70="","",COUNTA($E$59:E70))</f>
        <v>12</v>
      </c>
      <c r="B70" s="40" t="s">
        <v>1971</v>
      </c>
      <c r="C70" s="3" t="s">
        <v>2388</v>
      </c>
      <c r="D70" s="87" t="s">
        <v>1979</v>
      </c>
      <c r="E70" s="86">
        <v>145455</v>
      </c>
      <c r="F70" s="142"/>
    </row>
    <row r="71" spans="1:6" ht="19.5">
      <c r="A71" s="3">
        <f>IF(E71="","",COUNTA($E$59:E71))</f>
        <v>13</v>
      </c>
      <c r="B71" s="40" t="s">
        <v>1972</v>
      </c>
      <c r="C71" s="3" t="s">
        <v>2388</v>
      </c>
      <c r="D71" s="87" t="s">
        <v>2259</v>
      </c>
      <c r="E71" s="86">
        <v>136364</v>
      </c>
      <c r="F71" s="142"/>
    </row>
    <row r="72" spans="1:6" ht="19.5">
      <c r="A72" s="3">
        <f>IF(E72="","",COUNTA($E$59:E72))</f>
        <v>14</v>
      </c>
      <c r="B72" s="40" t="s">
        <v>1975</v>
      </c>
      <c r="C72" s="3" t="s">
        <v>2388</v>
      </c>
      <c r="E72" s="5">
        <v>88182</v>
      </c>
      <c r="F72" s="142"/>
    </row>
    <row r="73" spans="1:6" ht="19.5">
      <c r="A73" s="3">
        <f>IF(E73="","",COUNTA($E$59:E73))</f>
        <v>15</v>
      </c>
      <c r="B73" s="40" t="s">
        <v>1976</v>
      </c>
      <c r="C73" s="3" t="s">
        <v>2388</v>
      </c>
      <c r="D73" s="87" t="s">
        <v>2258</v>
      </c>
      <c r="E73" s="5">
        <v>181818</v>
      </c>
      <c r="F73" s="142"/>
    </row>
    <row r="74" spans="1:6" ht="16.5">
      <c r="A74" s="3">
        <f>IF(E74="","",COUNTA($E$59:E74))</f>
        <v>16</v>
      </c>
      <c r="B74" s="38" t="s">
        <v>1977</v>
      </c>
      <c r="C74" s="3" t="s">
        <v>1978</v>
      </c>
      <c r="E74" s="1">
        <v>381818</v>
      </c>
      <c r="F74" s="142"/>
    </row>
    <row r="75" spans="1:6" ht="19.5">
      <c r="A75" s="3">
        <f>IF(E75="","",COUNTA($E$59:E75))</f>
        <v>17</v>
      </c>
      <c r="B75" s="40" t="s">
        <v>2056</v>
      </c>
      <c r="C75" s="3" t="s">
        <v>2389</v>
      </c>
      <c r="D75" s="87" t="s">
        <v>2068</v>
      </c>
      <c r="E75" s="5">
        <v>284545</v>
      </c>
      <c r="F75" s="142"/>
    </row>
    <row r="76" spans="1:6" ht="19.5">
      <c r="A76" s="3">
        <f>IF(E76="","",COUNTA($E$59:E76))</f>
        <v>18</v>
      </c>
      <c r="B76" s="40" t="s">
        <v>2057</v>
      </c>
      <c r="C76" s="3" t="s">
        <v>2389</v>
      </c>
      <c r="D76" s="87" t="s">
        <v>2069</v>
      </c>
      <c r="E76" s="5">
        <v>284545</v>
      </c>
      <c r="F76" s="142"/>
    </row>
    <row r="77" spans="1:6" ht="19.5">
      <c r="A77" s="3">
        <f>IF(E77="","",COUNTA($E$59:E77))</f>
        <v>19</v>
      </c>
      <c r="B77" s="40" t="s">
        <v>2058</v>
      </c>
      <c r="C77" s="3" t="s">
        <v>2389</v>
      </c>
      <c r="D77" s="87" t="s">
        <v>2070</v>
      </c>
      <c r="E77" s="5">
        <v>284545</v>
      </c>
      <c r="F77" s="142"/>
    </row>
    <row r="78" spans="1:6" ht="19.5">
      <c r="A78" s="3">
        <f>IF(E78="","",COUNTA($E$59:E78))</f>
        <v>20</v>
      </c>
      <c r="B78" s="40" t="s">
        <v>2059</v>
      </c>
      <c r="C78" s="3" t="s">
        <v>2389</v>
      </c>
      <c r="D78" s="87" t="s">
        <v>2068</v>
      </c>
      <c r="E78" s="5">
        <v>266364</v>
      </c>
      <c r="F78" s="142"/>
    </row>
    <row r="79" spans="1:6" ht="19.5">
      <c r="A79" s="3">
        <f>IF(E79="","",COUNTA($E$59:E79))</f>
        <v>21</v>
      </c>
      <c r="B79" s="40" t="s">
        <v>2060</v>
      </c>
      <c r="C79" s="3" t="s">
        <v>2389</v>
      </c>
      <c r="D79" s="87" t="s">
        <v>2069</v>
      </c>
      <c r="E79" s="5">
        <v>266364</v>
      </c>
      <c r="F79" s="142"/>
    </row>
    <row r="80" spans="1:6" ht="19.5">
      <c r="A80" s="3">
        <f>IF(E80="","",COUNTA($E$59:E80))</f>
        <v>22</v>
      </c>
      <c r="B80" s="40" t="s">
        <v>2061</v>
      </c>
      <c r="C80" s="3" t="s">
        <v>2389</v>
      </c>
      <c r="D80" s="87" t="s">
        <v>2070</v>
      </c>
      <c r="E80" s="5">
        <v>266364</v>
      </c>
      <c r="F80" s="142"/>
    </row>
    <row r="81" spans="1:6" ht="19.5">
      <c r="A81" s="3">
        <f>IF(E81="","",COUNTA($E$59:E81))</f>
        <v>23</v>
      </c>
      <c r="B81" s="40" t="s">
        <v>2062</v>
      </c>
      <c r="C81" s="3" t="s">
        <v>2389</v>
      </c>
      <c r="D81" s="87" t="s">
        <v>2071</v>
      </c>
      <c r="E81" s="5">
        <v>298182</v>
      </c>
      <c r="F81" s="142"/>
    </row>
    <row r="82" spans="1:6" ht="19.5">
      <c r="A82" s="3">
        <f>IF(E82="","",COUNTA($E$59:E82))</f>
        <v>24</v>
      </c>
      <c r="B82" s="40" t="s">
        <v>2063</v>
      </c>
      <c r="C82" s="3" t="s">
        <v>2389</v>
      </c>
      <c r="D82" s="87" t="s">
        <v>2072</v>
      </c>
      <c r="E82" s="5">
        <v>298182</v>
      </c>
      <c r="F82" s="142"/>
    </row>
    <row r="83" spans="1:6" ht="19.5">
      <c r="A83" s="3">
        <f>IF(E83="","",COUNTA($E$59:E83))</f>
        <v>25</v>
      </c>
      <c r="B83" s="40" t="s">
        <v>2064</v>
      </c>
      <c r="C83" s="3" t="s">
        <v>2389</v>
      </c>
      <c r="D83" s="87" t="s">
        <v>2073</v>
      </c>
      <c r="E83" s="5">
        <v>280000</v>
      </c>
      <c r="F83" s="142"/>
    </row>
    <row r="84" spans="1:6" ht="19.5">
      <c r="A84" s="3">
        <f>IF(E84="","",COUNTA($E$59:E84))</f>
        <v>26</v>
      </c>
      <c r="B84" s="40" t="s">
        <v>2065</v>
      </c>
      <c r="C84" s="3" t="s">
        <v>2389</v>
      </c>
      <c r="D84" s="87" t="s">
        <v>2072</v>
      </c>
      <c r="E84" s="5">
        <v>280000</v>
      </c>
      <c r="F84" s="142"/>
    </row>
    <row r="85" spans="1:6" ht="19.5">
      <c r="A85" s="3">
        <f>IF(E85="","",COUNTA($E$59:E85))</f>
        <v>27</v>
      </c>
      <c r="B85" s="40" t="s">
        <v>2066</v>
      </c>
      <c r="C85" s="3" t="s">
        <v>2389</v>
      </c>
      <c r="D85" s="87" t="s">
        <v>2074</v>
      </c>
      <c r="E85" s="5">
        <v>370000</v>
      </c>
      <c r="F85" s="142"/>
    </row>
    <row r="86" spans="1:6" ht="19.5">
      <c r="A86" s="3">
        <f>IF(E86="","",COUNTA($E$59:E86))</f>
        <v>28</v>
      </c>
      <c r="B86" s="40" t="s">
        <v>2067</v>
      </c>
      <c r="C86" s="3" t="s">
        <v>2389</v>
      </c>
      <c r="D86" s="87" t="s">
        <v>2074</v>
      </c>
      <c r="E86" s="5">
        <v>351818</v>
      </c>
      <c r="F86" s="142"/>
    </row>
    <row r="87" spans="1:6" ht="16.5">
      <c r="A87" s="3">
        <f>IF(E87="","",COUNTA($E$59:E87))</f>
        <v>29</v>
      </c>
      <c r="B87" s="38" t="s">
        <v>2075</v>
      </c>
      <c r="C87" s="3" t="s">
        <v>2081</v>
      </c>
      <c r="D87" s="87" t="s">
        <v>2076</v>
      </c>
      <c r="E87" s="1">
        <v>36364</v>
      </c>
      <c r="F87" s="142"/>
    </row>
    <row r="88" spans="1:6" ht="16.5">
      <c r="A88" s="3">
        <f>IF(E88="","",COUNTA($E$59:E88))</f>
        <v>30</v>
      </c>
      <c r="B88" s="38" t="s">
        <v>2077</v>
      </c>
      <c r="C88" s="3" t="s">
        <v>2081</v>
      </c>
      <c r="D88" s="87" t="s">
        <v>2078</v>
      </c>
      <c r="E88" s="1">
        <v>25455</v>
      </c>
      <c r="F88" s="142"/>
    </row>
    <row r="89" spans="1:6" ht="16.5">
      <c r="A89" s="3">
        <f>IF(E89="","",COUNTA($E$59:E89))</f>
        <v>31</v>
      </c>
      <c r="B89" s="38" t="s">
        <v>2079</v>
      </c>
      <c r="C89" s="3" t="s">
        <v>2081</v>
      </c>
      <c r="D89" s="87" t="s">
        <v>2080</v>
      </c>
      <c r="E89" s="1">
        <v>31818</v>
      </c>
      <c r="F89" s="142"/>
    </row>
    <row r="90" spans="1:6" ht="19.5">
      <c r="A90" s="3">
        <f>IF(E90="","",COUNTA($E$59:E90))</f>
        <v>32</v>
      </c>
      <c r="B90" s="40" t="s">
        <v>1983</v>
      </c>
      <c r="C90" s="3" t="s">
        <v>2388</v>
      </c>
      <c r="D90" s="87" t="s">
        <v>2257</v>
      </c>
      <c r="E90" s="5">
        <v>236363</v>
      </c>
      <c r="F90" s="142" t="s">
        <v>2232</v>
      </c>
    </row>
    <row r="91" spans="1:6" ht="19.5">
      <c r="A91" s="3">
        <f>IF(E91="","",COUNTA($E$59:E91))</f>
        <v>33</v>
      </c>
      <c r="B91" s="40" t="s">
        <v>1984</v>
      </c>
      <c r="C91" s="3" t="s">
        <v>2388</v>
      </c>
      <c r="D91" s="87" t="s">
        <v>2269</v>
      </c>
      <c r="E91" s="5">
        <v>222727</v>
      </c>
      <c r="F91" s="142"/>
    </row>
    <row r="92" spans="1:6" ht="19.5">
      <c r="A92" s="3">
        <f>IF(E92="","",COUNTA($E$59:E92))</f>
        <v>34</v>
      </c>
      <c r="B92" s="40" t="s">
        <v>1985</v>
      </c>
      <c r="C92" s="3" t="s">
        <v>2388</v>
      </c>
      <c r="D92" s="87" t="s">
        <v>2264</v>
      </c>
      <c r="E92" s="5">
        <v>168181</v>
      </c>
      <c r="F92" s="142"/>
    </row>
    <row r="93" spans="1:6" ht="19.5">
      <c r="A93" s="3">
        <f>IF(E93="","",COUNTA($E$59:E93))</f>
        <v>35</v>
      </c>
      <c r="B93" s="40" t="s">
        <v>1986</v>
      </c>
      <c r="C93" s="3" t="s">
        <v>2388</v>
      </c>
      <c r="D93" s="87" t="s">
        <v>2270</v>
      </c>
      <c r="E93" s="5">
        <v>145455</v>
      </c>
      <c r="F93" s="142"/>
    </row>
    <row r="94" spans="1:6" ht="19.5">
      <c r="A94" s="3">
        <f>IF(E94="","",COUNTA($E$59:E94))</f>
        <v>36</v>
      </c>
      <c r="B94" s="40" t="s">
        <v>1971</v>
      </c>
      <c r="C94" s="3" t="s">
        <v>2388</v>
      </c>
      <c r="D94" s="87" t="s">
        <v>1979</v>
      </c>
      <c r="E94" s="5">
        <v>145455</v>
      </c>
      <c r="F94" s="142"/>
    </row>
    <row r="95" spans="1:6" ht="19.5">
      <c r="A95" s="3">
        <f>IF(E95="","",COUNTA($E$59:E95))</f>
        <v>37</v>
      </c>
      <c r="B95" s="40" t="s">
        <v>1972</v>
      </c>
      <c r="C95" s="3" t="s">
        <v>2388</v>
      </c>
      <c r="D95" s="87" t="s">
        <v>2259</v>
      </c>
      <c r="E95" s="5">
        <v>136364</v>
      </c>
      <c r="F95" s="142"/>
    </row>
    <row r="96" spans="1:6" ht="19.5">
      <c r="A96" s="3">
        <f>IF(E96="","",COUNTA($E$59:E96))</f>
        <v>38</v>
      </c>
      <c r="B96" s="40" t="s">
        <v>1987</v>
      </c>
      <c r="C96" s="3" t="s">
        <v>2388</v>
      </c>
      <c r="D96" s="87" t="s">
        <v>2267</v>
      </c>
      <c r="E96" s="5">
        <v>245455</v>
      </c>
      <c r="F96" s="142"/>
    </row>
    <row r="97" spans="1:6" ht="19.5">
      <c r="A97" s="3">
        <f>IF(E97="","",COUNTA($E$59:E97))</f>
        <v>39</v>
      </c>
      <c r="B97" s="40" t="s">
        <v>1988</v>
      </c>
      <c r="C97" s="3" t="s">
        <v>2388</v>
      </c>
      <c r="D97" s="87" t="s">
        <v>2258</v>
      </c>
      <c r="E97" s="5">
        <v>181818</v>
      </c>
      <c r="F97" s="142"/>
    </row>
    <row r="98" spans="1:6" ht="19.5">
      <c r="A98" s="3">
        <f>IF(E98="","",COUNTA($E$59:E98))</f>
        <v>40</v>
      </c>
      <c r="B98" s="40" t="s">
        <v>1989</v>
      </c>
      <c r="C98" s="3" t="s">
        <v>2388</v>
      </c>
      <c r="E98" s="5">
        <v>88000</v>
      </c>
      <c r="F98" s="142"/>
    </row>
    <row r="99" spans="1:6" ht="19.5">
      <c r="A99" s="3">
        <f>IF(E99="","",COUNTA($E$59:E99))</f>
        <v>41</v>
      </c>
      <c r="B99" s="40" t="s">
        <v>1990</v>
      </c>
      <c r="C99" s="3" t="s">
        <v>2388</v>
      </c>
      <c r="D99" s="87" t="s">
        <v>2262</v>
      </c>
      <c r="E99" s="5">
        <v>145455</v>
      </c>
      <c r="F99" s="142"/>
    </row>
    <row r="100" spans="1:6" ht="19.5">
      <c r="A100" s="3">
        <f>IF(E100="","",COUNTA($E$59:E100))</f>
        <v>42</v>
      </c>
      <c r="B100" s="40" t="s">
        <v>1983</v>
      </c>
      <c r="C100" s="3" t="s">
        <v>2388</v>
      </c>
      <c r="D100" s="87" t="s">
        <v>2257</v>
      </c>
      <c r="E100" s="5">
        <v>272727</v>
      </c>
      <c r="F100" s="143" t="s">
        <v>303</v>
      </c>
    </row>
    <row r="101" spans="1:6" ht="19.5">
      <c r="A101" s="3">
        <f>IF(E101="","",COUNTA($E$59:E101))</f>
        <v>43</v>
      </c>
      <c r="B101" s="40" t="s">
        <v>1984</v>
      </c>
      <c r="C101" s="3" t="s">
        <v>2388</v>
      </c>
      <c r="D101" s="87" t="s">
        <v>2263</v>
      </c>
      <c r="E101" s="5">
        <v>254545</v>
      </c>
      <c r="F101" s="143"/>
    </row>
    <row r="102" spans="1:6" ht="19.5">
      <c r="A102" s="3">
        <f>IF(E102="","",COUNTA($E$59:E102))</f>
        <v>44</v>
      </c>
      <c r="B102" s="40" t="s">
        <v>1985</v>
      </c>
      <c r="C102" s="3" t="s">
        <v>2388</v>
      </c>
      <c r="D102" s="87" t="s">
        <v>2264</v>
      </c>
      <c r="E102" s="5">
        <v>200000</v>
      </c>
      <c r="F102" s="143"/>
    </row>
    <row r="103" spans="1:6" ht="19.5">
      <c r="A103" s="3">
        <f>IF(E103="","",COUNTA($E$59:E103))</f>
        <v>45</v>
      </c>
      <c r="B103" s="40" t="s">
        <v>1971</v>
      </c>
      <c r="C103" s="3" t="s">
        <v>2388</v>
      </c>
      <c r="D103" s="87" t="s">
        <v>1979</v>
      </c>
      <c r="E103" s="5">
        <v>172727</v>
      </c>
      <c r="F103" s="143"/>
    </row>
    <row r="104" spans="1:6" ht="19.5">
      <c r="A104" s="3">
        <f>IF(E104="","",COUNTA($E$59:E104))</f>
        <v>46</v>
      </c>
      <c r="B104" s="40" t="s">
        <v>1972</v>
      </c>
      <c r="C104" s="3" t="s">
        <v>2388</v>
      </c>
      <c r="D104" s="87" t="s">
        <v>2259</v>
      </c>
      <c r="E104" s="5">
        <v>159091</v>
      </c>
      <c r="F104" s="143"/>
    </row>
    <row r="105" spans="1:6" ht="19.5">
      <c r="A105" s="3">
        <f>IF(E105="","",COUNTA($E$59:E105))</f>
        <v>47</v>
      </c>
      <c r="B105" s="40" t="s">
        <v>1991</v>
      </c>
      <c r="C105" s="3" t="s">
        <v>2388</v>
      </c>
      <c r="E105" s="5">
        <v>163636</v>
      </c>
      <c r="F105" s="143"/>
    </row>
    <row r="106" spans="1:6" ht="19.5">
      <c r="A106" s="3">
        <f>IF(E106="","",COUNTA($E$59:E106))</f>
        <v>48</v>
      </c>
      <c r="B106" s="40" t="s">
        <v>1992</v>
      </c>
      <c r="C106" s="3" t="s">
        <v>2388</v>
      </c>
      <c r="E106" s="5">
        <v>127273</v>
      </c>
      <c r="F106" s="143"/>
    </row>
    <row r="107" spans="1:6" ht="19.5">
      <c r="A107" s="3">
        <f>IF(E107="","",COUNTA($E$59:E107))</f>
        <v>49</v>
      </c>
      <c r="B107" s="41" t="s">
        <v>1993</v>
      </c>
      <c r="C107" s="3" t="s">
        <v>2388</v>
      </c>
      <c r="D107" s="87" t="s">
        <v>2262</v>
      </c>
      <c r="E107" s="5">
        <v>145454</v>
      </c>
      <c r="F107" s="143" t="s">
        <v>1999</v>
      </c>
    </row>
    <row r="108" spans="1:6" ht="19.5">
      <c r="A108" s="3">
        <f>IF(E108="","",COUNTA($E$59:E108))</f>
        <v>50</v>
      </c>
      <c r="B108" s="41" t="s">
        <v>1994</v>
      </c>
      <c r="C108" s="3" t="s">
        <v>2388</v>
      </c>
      <c r="D108" s="87" t="s">
        <v>2261</v>
      </c>
      <c r="E108" s="5">
        <v>145454</v>
      </c>
      <c r="F108" s="143"/>
    </row>
    <row r="109" spans="1:6" ht="19.5">
      <c r="A109" s="3">
        <f>IF(E109="","",COUNTA($E$59:E109))</f>
        <v>51</v>
      </c>
      <c r="B109" s="41" t="s">
        <v>1983</v>
      </c>
      <c r="C109" s="3" t="s">
        <v>2388</v>
      </c>
      <c r="D109" s="87" t="s">
        <v>2257</v>
      </c>
      <c r="E109" s="5">
        <v>209091</v>
      </c>
      <c r="F109" s="143"/>
    </row>
    <row r="110" spans="1:6" ht="19.5">
      <c r="A110" s="3">
        <f>IF(E110="","",COUNTA($E$59:E110))</f>
        <v>52</v>
      </c>
      <c r="B110" s="41" t="s">
        <v>1984</v>
      </c>
      <c r="C110" s="3" t="s">
        <v>2388</v>
      </c>
      <c r="D110" s="87" t="s">
        <v>2263</v>
      </c>
      <c r="E110" s="5">
        <v>195455</v>
      </c>
      <c r="F110" s="143"/>
    </row>
    <row r="111" spans="1:6" ht="19.5">
      <c r="A111" s="3">
        <f>IF(E111="","",COUNTA($E$59:E111))</f>
        <v>53</v>
      </c>
      <c r="B111" s="41" t="s">
        <v>1985</v>
      </c>
      <c r="C111" s="3" t="s">
        <v>2388</v>
      </c>
      <c r="D111" s="87" t="s">
        <v>2264</v>
      </c>
      <c r="E111" s="5">
        <v>150000</v>
      </c>
      <c r="F111" s="143"/>
    </row>
    <row r="112" spans="1:6" ht="19.5">
      <c r="A112" s="3">
        <f>IF(E112="","",COUNTA($E$59:E112))</f>
        <v>54</v>
      </c>
      <c r="B112" s="41" t="s">
        <v>1995</v>
      </c>
      <c r="C112" s="3" t="s">
        <v>2388</v>
      </c>
      <c r="D112" s="87" t="s">
        <v>1979</v>
      </c>
      <c r="E112" s="5">
        <v>122727</v>
      </c>
      <c r="F112" s="143"/>
    </row>
    <row r="113" spans="1:6" ht="19.5">
      <c r="A113" s="3">
        <f>IF(E113="","",COUNTA($E$59:E113))</f>
        <v>55</v>
      </c>
      <c r="B113" s="41" t="s">
        <v>1996</v>
      </c>
      <c r="C113" s="3" t="s">
        <v>2388</v>
      </c>
      <c r="D113" s="87" t="s">
        <v>2259</v>
      </c>
      <c r="E113" s="5">
        <v>113636</v>
      </c>
      <c r="F113" s="143"/>
    </row>
    <row r="114" spans="1:6" ht="19.5">
      <c r="A114" s="3">
        <f>IF(E114="","",COUNTA($E$59:E114))</f>
        <v>56</v>
      </c>
      <c r="B114" s="41" t="s">
        <v>1997</v>
      </c>
      <c r="C114" s="3" t="s">
        <v>2388</v>
      </c>
      <c r="E114" s="5">
        <v>88000</v>
      </c>
      <c r="F114" s="143"/>
    </row>
    <row r="115" spans="1:6" ht="19.5">
      <c r="A115" s="3">
        <f>IF(E115="","",COUNTA($E$59:E115))</f>
        <v>57</v>
      </c>
      <c r="B115" s="41" t="s">
        <v>1998</v>
      </c>
      <c r="C115" s="3" t="s">
        <v>2388</v>
      </c>
      <c r="D115" s="87" t="s">
        <v>2258</v>
      </c>
      <c r="E115" s="5">
        <v>163000</v>
      </c>
      <c r="F115" s="143"/>
    </row>
    <row r="116" spans="1:6" ht="19.5">
      <c r="A116" s="3">
        <f>IF(E116="","",COUNTA($E$59:E116))</f>
        <v>58</v>
      </c>
      <c r="B116" s="41" t="s">
        <v>1428</v>
      </c>
      <c r="C116" s="3" t="s">
        <v>2388</v>
      </c>
      <c r="D116" s="87" t="s">
        <v>2262</v>
      </c>
      <c r="E116" s="5">
        <v>145454</v>
      </c>
      <c r="F116" s="143" t="s">
        <v>1439</v>
      </c>
    </row>
    <row r="117" spans="1:6" ht="19.5">
      <c r="A117" s="3">
        <f>IF(E117="","",COUNTA($E$59:E117))</f>
        <v>59</v>
      </c>
      <c r="B117" s="41" t="s">
        <v>1429</v>
      </c>
      <c r="C117" s="3" t="s">
        <v>2388</v>
      </c>
      <c r="D117" s="87" t="s">
        <v>2261</v>
      </c>
      <c r="E117" s="5">
        <v>136364</v>
      </c>
      <c r="F117" s="143"/>
    </row>
    <row r="118" spans="1:6" ht="19.5">
      <c r="A118" s="3">
        <f>IF(E118="","",COUNTA($E$59:E118))</f>
        <v>60</v>
      </c>
      <c r="B118" s="41" t="s">
        <v>1430</v>
      </c>
      <c r="C118" s="3" t="s">
        <v>2388</v>
      </c>
      <c r="D118" s="87" t="s">
        <v>1431</v>
      </c>
      <c r="E118" s="5">
        <v>222727</v>
      </c>
      <c r="F118" s="143"/>
    </row>
    <row r="119" spans="1:6" ht="19.5">
      <c r="A119" s="3">
        <f>IF(E119="","",COUNTA($E$59:E119))</f>
        <v>61</v>
      </c>
      <c r="B119" s="41" t="s">
        <v>1432</v>
      </c>
      <c r="C119" s="3" t="s">
        <v>2388</v>
      </c>
      <c r="D119" s="87" t="s">
        <v>1434</v>
      </c>
      <c r="E119" s="5">
        <v>209090</v>
      </c>
      <c r="F119" s="143"/>
    </row>
    <row r="120" spans="1:6" ht="19.5">
      <c r="A120" s="3">
        <f>IF(E120="","",COUNTA($E$59:E120))</f>
        <v>62</v>
      </c>
      <c r="B120" s="41" t="s">
        <v>1433</v>
      </c>
      <c r="C120" s="3" t="s">
        <v>2388</v>
      </c>
      <c r="D120" s="87" t="s">
        <v>1435</v>
      </c>
      <c r="E120" s="5">
        <v>154545</v>
      </c>
      <c r="F120" s="143"/>
    </row>
    <row r="121" spans="1:6" ht="19.5">
      <c r="A121" s="3">
        <f>IF(E121="","",COUNTA($E$59:E121))</f>
        <v>63</v>
      </c>
      <c r="B121" s="41" t="s">
        <v>1998</v>
      </c>
      <c r="C121" s="3" t="s">
        <v>2388</v>
      </c>
      <c r="D121" s="87" t="s">
        <v>1436</v>
      </c>
      <c r="E121" s="5">
        <v>172727</v>
      </c>
      <c r="F121" s="143"/>
    </row>
    <row r="122" spans="1:6" ht="19.5">
      <c r="A122" s="3">
        <f>IF(E122="","",COUNTA($E$59:E122))</f>
        <v>64</v>
      </c>
      <c r="B122" s="41" t="s">
        <v>1995</v>
      </c>
      <c r="C122" s="3" t="s">
        <v>2388</v>
      </c>
      <c r="D122" s="87" t="s">
        <v>1437</v>
      </c>
      <c r="E122" s="5">
        <v>136363</v>
      </c>
      <c r="F122" s="143"/>
    </row>
    <row r="123" spans="1:6" ht="19.5">
      <c r="A123" s="3">
        <f>IF(E123="","",COUNTA($E$59:E123))</f>
        <v>65</v>
      </c>
      <c r="B123" s="41" t="s">
        <v>1996</v>
      </c>
      <c r="C123" s="3" t="s">
        <v>2388</v>
      </c>
      <c r="D123" s="87" t="s">
        <v>1438</v>
      </c>
      <c r="E123" s="5">
        <v>127272</v>
      </c>
      <c r="F123" s="143"/>
    </row>
    <row r="124" spans="1:6" ht="19.5">
      <c r="A124" s="3">
        <f>IF(E124="","",COUNTA($E$59:E124))</f>
        <v>66</v>
      </c>
      <c r="B124" s="41" t="s">
        <v>1586</v>
      </c>
      <c r="C124" s="3" t="s">
        <v>2388</v>
      </c>
      <c r="D124" s="87" t="s">
        <v>2257</v>
      </c>
      <c r="E124" s="5">
        <f>264000/1.1</f>
        <v>239999.99999999997</v>
      </c>
      <c r="F124" s="147" t="s">
        <v>324</v>
      </c>
    </row>
    <row r="125" spans="1:6" ht="19.5">
      <c r="A125" s="3">
        <f>IF(E125="","",COUNTA($E$59:E125))</f>
        <v>67</v>
      </c>
      <c r="B125" s="41" t="s">
        <v>1587</v>
      </c>
      <c r="C125" s="3" t="s">
        <v>2388</v>
      </c>
      <c r="D125" s="87" t="s">
        <v>2263</v>
      </c>
      <c r="E125" s="5">
        <f>264000/1.1</f>
        <v>239999.99999999997</v>
      </c>
      <c r="F125" s="148"/>
    </row>
    <row r="126" spans="1:6" ht="19.5">
      <c r="A126" s="3">
        <f>IF(E126="","",COUNTA($E$59:E126))</f>
        <v>68</v>
      </c>
      <c r="B126" s="41" t="s">
        <v>1588</v>
      </c>
      <c r="C126" s="3" t="s">
        <v>2388</v>
      </c>
      <c r="D126" s="87" t="s">
        <v>2264</v>
      </c>
      <c r="E126" s="5">
        <f>220000/1.1</f>
        <v>199999.99999999997</v>
      </c>
      <c r="F126" s="148"/>
    </row>
    <row r="127" spans="1:6" ht="19.5">
      <c r="A127" s="3">
        <f>IF(E127="","",COUNTA($E$59:E127))</f>
        <v>69</v>
      </c>
      <c r="B127" s="41" t="s">
        <v>1589</v>
      </c>
      <c r="C127" s="3" t="s">
        <v>2388</v>
      </c>
      <c r="D127" s="87" t="s">
        <v>2259</v>
      </c>
      <c r="E127" s="5">
        <f>170500/1.1</f>
        <v>155000</v>
      </c>
      <c r="F127" s="148"/>
    </row>
    <row r="128" spans="1:6" ht="19.5">
      <c r="A128" s="3">
        <f>IF(E128="","",COUNTA($E$59:E128))</f>
        <v>70</v>
      </c>
      <c r="B128" s="41" t="s">
        <v>1590</v>
      </c>
      <c r="C128" s="3" t="s">
        <v>2388</v>
      </c>
      <c r="D128" s="87" t="s">
        <v>1979</v>
      </c>
      <c r="E128" s="5">
        <f>192500/1.1</f>
        <v>175000</v>
      </c>
      <c r="F128" s="148"/>
    </row>
    <row r="129" spans="1:6" ht="19.5">
      <c r="A129" s="3">
        <f>IF(E129="","",COUNTA($E$59:E129))</f>
        <v>71</v>
      </c>
      <c r="B129" s="41" t="s">
        <v>325</v>
      </c>
      <c r="C129" s="3" t="s">
        <v>2388</v>
      </c>
      <c r="D129" s="87" t="s">
        <v>2262</v>
      </c>
      <c r="E129" s="5">
        <f>170500/1.1</f>
        <v>155000</v>
      </c>
      <c r="F129" s="148"/>
    </row>
    <row r="130" spans="1:6" ht="19.5">
      <c r="A130" s="3">
        <f>IF(E130="","",COUNTA($E$59:E130))</f>
        <v>72</v>
      </c>
      <c r="B130" s="41" t="s">
        <v>325</v>
      </c>
      <c r="C130" s="3" t="s">
        <v>2388</v>
      </c>
      <c r="D130" s="87" t="s">
        <v>2261</v>
      </c>
      <c r="E130" s="5">
        <f>170500/1.1</f>
        <v>155000</v>
      </c>
      <c r="F130" s="148"/>
    </row>
    <row r="131" spans="1:6" ht="19.5">
      <c r="A131" s="3">
        <f>IF(E131="","",COUNTA($E$59:E131))</f>
        <v>73</v>
      </c>
      <c r="B131" s="41" t="s">
        <v>326</v>
      </c>
      <c r="C131" s="3" t="s">
        <v>2388</v>
      </c>
      <c r="D131" s="87" t="s">
        <v>327</v>
      </c>
      <c r="E131" s="5">
        <f>192500/1.1</f>
        <v>175000</v>
      </c>
      <c r="F131" s="149"/>
    </row>
    <row r="132" spans="1:6" s="94" customFormat="1" ht="16.5">
      <c r="A132" s="36" t="s">
        <v>2008</v>
      </c>
      <c r="B132" s="39" t="s">
        <v>2009</v>
      </c>
      <c r="C132" s="36"/>
      <c r="D132" s="93"/>
      <c r="E132" s="2"/>
      <c r="F132" s="36"/>
    </row>
    <row r="133" spans="1:6" ht="16.5">
      <c r="A133" s="3">
        <f>IF(E133="","",COUNTA($E$133:E133))</f>
        <v>1</v>
      </c>
      <c r="B133" s="38" t="s">
        <v>2382</v>
      </c>
      <c r="C133" s="37" t="s">
        <v>2000</v>
      </c>
      <c r="D133" s="61" t="s">
        <v>2383</v>
      </c>
      <c r="E133" s="6">
        <f>21900/1.1</f>
        <v>19909.090909090908</v>
      </c>
      <c r="F133" s="143" t="s">
        <v>2387</v>
      </c>
    </row>
    <row r="134" spans="1:6" ht="16.5">
      <c r="A134" s="3">
        <f>IF(E134="","",COUNTA($E$133:E134))</f>
        <v>2</v>
      </c>
      <c r="B134" s="38" t="s">
        <v>2382</v>
      </c>
      <c r="C134" s="37" t="s">
        <v>2000</v>
      </c>
      <c r="D134" s="61" t="s">
        <v>2384</v>
      </c>
      <c r="E134" s="6">
        <f>22100/1.1</f>
        <v>20090.90909090909</v>
      </c>
      <c r="F134" s="143"/>
    </row>
    <row r="135" spans="1:6" ht="16.5">
      <c r="A135" s="3">
        <f>IF(E135="","",COUNTA($E$133:E135))</f>
        <v>3</v>
      </c>
      <c r="B135" s="38" t="s">
        <v>2382</v>
      </c>
      <c r="C135" s="37" t="s">
        <v>2000</v>
      </c>
      <c r="D135" s="61" t="s">
        <v>2385</v>
      </c>
      <c r="E135" s="6">
        <f>22000/1.1</f>
        <v>20000</v>
      </c>
      <c r="F135" s="143"/>
    </row>
    <row r="136" spans="1:6" ht="16.5">
      <c r="A136" s="3">
        <f>IF(E136="","",COUNTA($E$133:E136))</f>
        <v>4</v>
      </c>
      <c r="B136" s="38" t="s">
        <v>2382</v>
      </c>
      <c r="C136" s="37" t="s">
        <v>2000</v>
      </c>
      <c r="D136" s="61" t="s">
        <v>2401</v>
      </c>
      <c r="E136" s="6">
        <f>21900/1.1</f>
        <v>19909.090909090908</v>
      </c>
      <c r="F136" s="143"/>
    </row>
    <row r="137" spans="1:6" ht="16.5">
      <c r="A137" s="3">
        <f>IF(E137="","",COUNTA($E$133:E137))</f>
        <v>5</v>
      </c>
      <c r="B137" s="38" t="s">
        <v>2382</v>
      </c>
      <c r="C137" s="37" t="s">
        <v>2000</v>
      </c>
      <c r="D137" s="61" t="s">
        <v>2402</v>
      </c>
      <c r="E137" s="6">
        <f>22000/1.1</f>
        <v>20000</v>
      </c>
      <c r="F137" s="143"/>
    </row>
    <row r="138" spans="1:6" ht="16.5">
      <c r="A138" s="3">
        <f>IF(E138="","",COUNTA($E$133:E138))</f>
        <v>6</v>
      </c>
      <c r="B138" s="38" t="s">
        <v>2386</v>
      </c>
      <c r="C138" s="37" t="s">
        <v>2000</v>
      </c>
      <c r="D138" s="61" t="s">
        <v>2383</v>
      </c>
      <c r="E138" s="6">
        <f>21700/1.1</f>
        <v>19727.272727272724</v>
      </c>
      <c r="F138" s="143"/>
    </row>
    <row r="139" spans="1:6" ht="16.5">
      <c r="A139" s="3">
        <f>IF(E139="","",COUNTA($E$133:E139))</f>
        <v>7</v>
      </c>
      <c r="B139" s="38" t="s">
        <v>2386</v>
      </c>
      <c r="C139" s="37" t="s">
        <v>2000</v>
      </c>
      <c r="D139" s="61" t="s">
        <v>2384</v>
      </c>
      <c r="E139" s="6">
        <f>22000/1.1</f>
        <v>20000</v>
      </c>
      <c r="F139" s="143"/>
    </row>
    <row r="140" spans="1:6" ht="16.5">
      <c r="A140" s="3">
        <f>IF(E140="","",COUNTA($E$133:E140))</f>
        <v>8</v>
      </c>
      <c r="B140" s="38" t="s">
        <v>2386</v>
      </c>
      <c r="C140" s="37" t="s">
        <v>2000</v>
      </c>
      <c r="D140" s="61" t="s">
        <v>2385</v>
      </c>
      <c r="E140" s="6">
        <f>21900/1.1</f>
        <v>19909.090909090908</v>
      </c>
      <c r="F140" s="143"/>
    </row>
    <row r="141" spans="1:6" ht="16.5">
      <c r="A141" s="3">
        <f>IF(E141="","",COUNTA($E$133:E141))</f>
        <v>9</v>
      </c>
      <c r="B141" s="38" t="s">
        <v>2386</v>
      </c>
      <c r="C141" s="37" t="s">
        <v>2000</v>
      </c>
      <c r="D141" s="61" t="s">
        <v>2401</v>
      </c>
      <c r="E141" s="6">
        <f>21700/1.1</f>
        <v>19727.272727272724</v>
      </c>
      <c r="F141" s="143"/>
    </row>
    <row r="142" spans="1:6" ht="16.5">
      <c r="A142" s="3">
        <f>IF(E142="","",COUNTA($E$133:E142))</f>
        <v>10</v>
      </c>
      <c r="B142" s="38" t="s">
        <v>2386</v>
      </c>
      <c r="C142" s="37" t="s">
        <v>2000</v>
      </c>
      <c r="D142" s="61" t="s">
        <v>2402</v>
      </c>
      <c r="E142" s="6">
        <f>21900/1.1</f>
        <v>19909.090909090908</v>
      </c>
      <c r="F142" s="143"/>
    </row>
    <row r="143" spans="1:6" ht="16.5">
      <c r="A143" s="3">
        <f>IF(E143="","",COUNTA($E$133:E143))</f>
        <v>11</v>
      </c>
      <c r="B143" s="38" t="s">
        <v>2001</v>
      </c>
      <c r="C143" s="37" t="s">
        <v>2000</v>
      </c>
      <c r="D143" s="87" t="s">
        <v>2029</v>
      </c>
      <c r="E143" s="6">
        <v>19250</v>
      </c>
      <c r="F143" s="143" t="s">
        <v>2025</v>
      </c>
    </row>
    <row r="144" spans="1:6" ht="16.5">
      <c r="A144" s="3">
        <f>IF(E144="","",COUNTA($E$133:E144))</f>
        <v>12</v>
      </c>
      <c r="B144" s="38" t="s">
        <v>2002</v>
      </c>
      <c r="C144" s="37" t="s">
        <v>2000</v>
      </c>
      <c r="D144" s="87" t="s">
        <v>2030</v>
      </c>
      <c r="E144" s="6">
        <v>19450</v>
      </c>
      <c r="F144" s="143"/>
    </row>
    <row r="145" spans="1:6" ht="16.5">
      <c r="A145" s="3">
        <f>IF(E145="","",COUNTA($E$133:E145))</f>
        <v>13</v>
      </c>
      <c r="B145" s="38" t="s">
        <v>2003</v>
      </c>
      <c r="C145" s="37" t="s">
        <v>2000</v>
      </c>
      <c r="D145" s="87" t="s">
        <v>2031</v>
      </c>
      <c r="E145" s="6">
        <v>19250</v>
      </c>
      <c r="F145" s="143"/>
    </row>
    <row r="146" spans="1:6" ht="16.5">
      <c r="A146" s="3">
        <f>IF(E146="","",COUNTA($E$133:E146))</f>
        <v>14</v>
      </c>
      <c r="B146" s="38" t="s">
        <v>2004</v>
      </c>
      <c r="C146" s="37" t="s">
        <v>2000</v>
      </c>
      <c r="D146" s="87" t="s">
        <v>2032</v>
      </c>
      <c r="E146" s="6">
        <v>19650</v>
      </c>
      <c r="F146" s="143"/>
    </row>
    <row r="147" spans="1:6" ht="16.5">
      <c r="A147" s="3">
        <f>IF(E147="","",COUNTA($E$133:E147))</f>
        <v>15</v>
      </c>
      <c r="B147" s="38" t="s">
        <v>2005</v>
      </c>
      <c r="C147" s="37" t="s">
        <v>2000</v>
      </c>
      <c r="D147" s="87" t="s">
        <v>2033</v>
      </c>
      <c r="E147" s="6">
        <v>19450</v>
      </c>
      <c r="F147" s="143"/>
    </row>
    <row r="148" spans="1:6" ht="16.5">
      <c r="A148" s="3">
        <f>IF(E148="","",COUNTA($E$133:E148))</f>
        <v>16</v>
      </c>
      <c r="B148" s="38" t="s">
        <v>2006</v>
      </c>
      <c r="C148" s="37" t="s">
        <v>2000</v>
      </c>
      <c r="D148" s="87" t="s">
        <v>2034</v>
      </c>
      <c r="E148" s="6">
        <v>19750</v>
      </c>
      <c r="F148" s="143"/>
    </row>
    <row r="149" spans="1:6" ht="16.5">
      <c r="A149" s="3">
        <f>IF(E149="","",COUNTA($E$133:E149))</f>
        <v>17</v>
      </c>
      <c r="B149" s="38" t="s">
        <v>2007</v>
      </c>
      <c r="C149" s="37" t="s">
        <v>2000</v>
      </c>
      <c r="D149" s="87" t="s">
        <v>2035</v>
      </c>
      <c r="E149" s="6">
        <v>19550</v>
      </c>
      <c r="F149" s="143"/>
    </row>
    <row r="150" spans="1:6" s="94" customFormat="1" ht="16.5">
      <c r="A150" s="36" t="s">
        <v>2013</v>
      </c>
      <c r="B150" s="39" t="s">
        <v>2014</v>
      </c>
      <c r="C150" s="36"/>
      <c r="D150" s="93"/>
      <c r="E150" s="2"/>
      <c r="F150" s="36"/>
    </row>
    <row r="151" spans="1:6" ht="24" customHeight="1">
      <c r="A151" s="3">
        <f>IF(E151="","",COUNTA($E$151:E151))</f>
        <v>1</v>
      </c>
      <c r="B151" s="40" t="s">
        <v>2016</v>
      </c>
      <c r="C151" s="3" t="s">
        <v>2010</v>
      </c>
      <c r="E151" s="6">
        <f>1820/1.1</f>
        <v>1654.5454545454545</v>
      </c>
      <c r="F151" s="143" t="s">
        <v>2015</v>
      </c>
    </row>
    <row r="152" spans="1:6" ht="24" customHeight="1">
      <c r="A152" s="3">
        <f>IF(E152="","",COUNTA($E$151:E152))</f>
        <v>2</v>
      </c>
      <c r="B152" s="40" t="s">
        <v>2017</v>
      </c>
      <c r="C152" s="3" t="s">
        <v>2010</v>
      </c>
      <c r="E152" s="6">
        <f>1750/1.1</f>
        <v>1590.9090909090908</v>
      </c>
      <c r="F152" s="143"/>
    </row>
    <row r="153" spans="1:6" ht="24" customHeight="1">
      <c r="A153" s="3">
        <f>IF(E153="","",COUNTA($E$151:E153))</f>
        <v>3</v>
      </c>
      <c r="B153" s="40" t="s">
        <v>2018</v>
      </c>
      <c r="C153" s="3" t="s">
        <v>2010</v>
      </c>
      <c r="E153" s="6">
        <f>1570/1.1</f>
        <v>1427.2727272727273</v>
      </c>
      <c r="F153" s="143"/>
    </row>
    <row r="154" spans="1:6" ht="33.75" customHeight="1">
      <c r="A154" s="3">
        <f>IF(E154="","",COUNTA($E$151:E154))</f>
        <v>4</v>
      </c>
      <c r="B154" s="40" t="s">
        <v>2019</v>
      </c>
      <c r="C154" s="3" t="s">
        <v>2010</v>
      </c>
      <c r="E154" s="5">
        <v>1130</v>
      </c>
      <c r="F154" s="143" t="s">
        <v>2233</v>
      </c>
    </row>
    <row r="155" spans="1:6" ht="33.75" customHeight="1">
      <c r="A155" s="3">
        <f>IF(E155="","",COUNTA($E$151:E155))</f>
        <v>5</v>
      </c>
      <c r="B155" s="40" t="s">
        <v>2020</v>
      </c>
      <c r="C155" s="3" t="s">
        <v>2010</v>
      </c>
      <c r="E155" s="5">
        <v>1210</v>
      </c>
      <c r="F155" s="143"/>
    </row>
    <row r="156" spans="1:6" s="119" customFormat="1" ht="99">
      <c r="A156" s="3">
        <f>IF(E156="","",COUNTA($E$151:E156))</f>
        <v>6</v>
      </c>
      <c r="B156" s="40" t="s">
        <v>2021</v>
      </c>
      <c r="C156" s="3" t="s">
        <v>2010</v>
      </c>
      <c r="D156" s="126"/>
      <c r="E156" s="5">
        <f>1760/1.1</f>
        <v>1599.9999999999998</v>
      </c>
      <c r="F156" s="156" t="s">
        <v>322</v>
      </c>
    </row>
    <row r="157" spans="1:6" ht="36.75" customHeight="1">
      <c r="A157" s="3">
        <f>IF(E157="","",COUNTA($E$151:E157))</f>
        <v>7</v>
      </c>
      <c r="B157" s="38" t="s">
        <v>2011</v>
      </c>
      <c r="C157" s="37" t="s">
        <v>2010</v>
      </c>
      <c r="E157" s="127">
        <f>1500/1.1</f>
        <v>1363.6363636363635</v>
      </c>
      <c r="F157" s="143" t="s">
        <v>2026</v>
      </c>
    </row>
    <row r="158" spans="1:6" ht="36.75" customHeight="1">
      <c r="A158" s="3">
        <f>IF(E158="","",COUNTA($E$151:E158))</f>
        <v>8</v>
      </c>
      <c r="B158" s="38" t="s">
        <v>2012</v>
      </c>
      <c r="C158" s="37" t="s">
        <v>2010</v>
      </c>
      <c r="E158" s="127">
        <f>1590/1.1</f>
        <v>1445.4545454545453</v>
      </c>
      <c r="F158" s="143"/>
    </row>
    <row r="159" spans="1:6" ht="35.25" customHeight="1">
      <c r="A159" s="3">
        <f>IF(E159="","",COUNTA($E$151:E159))</f>
        <v>9</v>
      </c>
      <c r="B159" s="40" t="s">
        <v>2023</v>
      </c>
      <c r="C159" s="3" t="s">
        <v>2010</v>
      </c>
      <c r="E159" s="5">
        <v>1382</v>
      </c>
      <c r="F159" s="143" t="s">
        <v>2184</v>
      </c>
    </row>
    <row r="160" spans="1:6" ht="35.25" customHeight="1">
      <c r="A160" s="3">
        <f>IF(E160="","",COUNTA($E$151:E160))</f>
        <v>10</v>
      </c>
      <c r="B160" s="40" t="s">
        <v>2022</v>
      </c>
      <c r="C160" s="3" t="s">
        <v>2010</v>
      </c>
      <c r="E160" s="5">
        <v>1318</v>
      </c>
      <c r="F160" s="143"/>
    </row>
    <row r="161" spans="1:6" ht="35.25" customHeight="1">
      <c r="A161" s="3">
        <f>IF(E161="","",COUNTA($E$151:E161))</f>
        <v>11</v>
      </c>
      <c r="B161" s="40" t="s">
        <v>2024</v>
      </c>
      <c r="C161" s="3" t="s">
        <v>2010</v>
      </c>
      <c r="E161" s="5">
        <v>1436</v>
      </c>
      <c r="F161" s="143"/>
    </row>
    <row r="162" spans="1:6" ht="23.25" customHeight="1">
      <c r="A162" s="3">
        <f>IF(E162="","",COUNTA($E$151:E162))</f>
        <v>12</v>
      </c>
      <c r="B162" s="38" t="s">
        <v>2380</v>
      </c>
      <c r="C162" s="37" t="s">
        <v>2010</v>
      </c>
      <c r="E162" s="130">
        <f>1430/1.1</f>
        <v>1300</v>
      </c>
      <c r="F162" s="143" t="s">
        <v>2387</v>
      </c>
    </row>
    <row r="163" spans="1:6" ht="23.25" customHeight="1">
      <c r="A163" s="3">
        <f>IF(E163="","",COUNTA($E$151:E163))</f>
        <v>13</v>
      </c>
      <c r="B163" s="38" t="s">
        <v>2381</v>
      </c>
      <c r="C163" s="37" t="s">
        <v>2010</v>
      </c>
      <c r="E163" s="130">
        <f>1530/1.1</f>
        <v>1390.9090909090908</v>
      </c>
      <c r="F163" s="143"/>
    </row>
    <row r="164" spans="1:6" ht="23.25" customHeight="1">
      <c r="A164" s="3">
        <f>IF(E164="","",COUNTA($E$151:E164))</f>
        <v>14</v>
      </c>
      <c r="B164" s="38" t="s">
        <v>2378</v>
      </c>
      <c r="C164" s="37" t="s">
        <v>2010</v>
      </c>
      <c r="E164" s="130">
        <f>1380/1.1</f>
        <v>1254.5454545454545</v>
      </c>
      <c r="F164" s="143"/>
    </row>
    <row r="165" spans="1:6" ht="23.25" customHeight="1">
      <c r="A165" s="3">
        <f>IF(E165="","",COUNTA($E$151:E165))</f>
        <v>15</v>
      </c>
      <c r="B165" s="38" t="s">
        <v>2379</v>
      </c>
      <c r="C165" s="37" t="s">
        <v>2010</v>
      </c>
      <c r="E165" s="130">
        <f>1250/1.1</f>
        <v>1136.3636363636363</v>
      </c>
      <c r="F165" s="143"/>
    </row>
    <row r="166" spans="1:2" ht="16.5">
      <c r="A166" s="36" t="s">
        <v>2027</v>
      </c>
      <c r="B166" s="39" t="s">
        <v>2028</v>
      </c>
    </row>
    <row r="167" spans="1:6" ht="19.5">
      <c r="A167" s="3">
        <f>IF(E167="","",COUNTA($E$167:E167))</f>
        <v>1</v>
      </c>
      <c r="B167" s="40" t="s">
        <v>2036</v>
      </c>
      <c r="C167" s="3" t="s">
        <v>2388</v>
      </c>
      <c r="D167" s="143" t="s">
        <v>2039</v>
      </c>
      <c r="E167" s="9">
        <v>1030000</v>
      </c>
      <c r="F167" s="143" t="s">
        <v>2048</v>
      </c>
    </row>
    <row r="168" spans="1:6" ht="19.5">
      <c r="A168" s="3">
        <f>IF(E168="","",COUNTA($E$167:E168))</f>
        <v>2</v>
      </c>
      <c r="B168" s="40" t="s">
        <v>2037</v>
      </c>
      <c r="C168" s="3" t="s">
        <v>2388</v>
      </c>
      <c r="D168" s="143"/>
      <c r="E168" s="9">
        <v>1110000</v>
      </c>
      <c r="F168" s="143"/>
    </row>
    <row r="169" spans="1:6" ht="19.5">
      <c r="A169" s="3">
        <f>IF(E169="","",COUNTA($E$167:E169))</f>
        <v>3</v>
      </c>
      <c r="B169" s="40" t="s">
        <v>2038</v>
      </c>
      <c r="C169" s="3" t="s">
        <v>2388</v>
      </c>
      <c r="D169" s="143"/>
      <c r="E169" s="9">
        <v>1170000</v>
      </c>
      <c r="F169" s="143"/>
    </row>
    <row r="170" spans="1:6" ht="19.5">
      <c r="A170" s="3">
        <f>IF(E170="","",COUNTA($E$167:E170))</f>
        <v>4</v>
      </c>
      <c r="B170" s="40" t="s">
        <v>2040</v>
      </c>
      <c r="C170" s="3" t="s">
        <v>2388</v>
      </c>
      <c r="D170" s="143"/>
      <c r="E170" s="9">
        <v>1230000</v>
      </c>
      <c r="F170" s="143"/>
    </row>
    <row r="171" spans="1:6" ht="19.5">
      <c r="A171" s="3">
        <f>IF(E171="","",COUNTA($E$167:E171))</f>
        <v>5</v>
      </c>
      <c r="B171" s="40" t="s">
        <v>2041</v>
      </c>
      <c r="C171" s="3" t="s">
        <v>2388</v>
      </c>
      <c r="D171" s="143"/>
      <c r="E171" s="9">
        <v>1310000</v>
      </c>
      <c r="F171" s="143"/>
    </row>
    <row r="172" spans="1:6" ht="19.5">
      <c r="A172" s="3">
        <f>IF(E172="","",COUNTA($E$167:E172))</f>
        <v>6</v>
      </c>
      <c r="B172" s="40" t="s">
        <v>2042</v>
      </c>
      <c r="C172" s="3" t="s">
        <v>2388</v>
      </c>
      <c r="D172" s="143"/>
      <c r="E172" s="9">
        <v>1370000</v>
      </c>
      <c r="F172" s="143"/>
    </row>
    <row r="173" spans="1:6" ht="19.5">
      <c r="A173" s="3">
        <f>IF(E173="","",COUNTA($E$167:E173))</f>
        <v>7</v>
      </c>
      <c r="B173" s="40" t="s">
        <v>2043</v>
      </c>
      <c r="C173" s="3" t="s">
        <v>2388</v>
      </c>
      <c r="D173" s="143"/>
      <c r="E173" s="9">
        <v>1440000</v>
      </c>
      <c r="F173" s="143"/>
    </row>
    <row r="174" spans="1:6" ht="19.5">
      <c r="A174" s="3">
        <f>IF(E174="","",COUNTA($E$167:E174))</f>
        <v>8</v>
      </c>
      <c r="B174" s="40" t="s">
        <v>2044</v>
      </c>
      <c r="C174" s="3" t="s">
        <v>2388</v>
      </c>
      <c r="D174" s="143"/>
      <c r="E174" s="9">
        <v>1530000</v>
      </c>
      <c r="F174" s="143"/>
    </row>
    <row r="175" spans="1:6" ht="19.5">
      <c r="A175" s="3">
        <f>IF(E175="","",COUNTA($E$167:E175))</f>
        <v>9</v>
      </c>
      <c r="B175" s="40" t="s">
        <v>2045</v>
      </c>
      <c r="C175" s="3" t="s">
        <v>2388</v>
      </c>
      <c r="D175" s="143"/>
      <c r="E175" s="9">
        <v>1620000</v>
      </c>
      <c r="F175" s="143"/>
    </row>
    <row r="176" spans="1:6" ht="19.5">
      <c r="A176" s="3">
        <f>IF(E176="","",COUNTA($E$167:E176))</f>
        <v>10</v>
      </c>
      <c r="B176" s="40" t="s">
        <v>2046</v>
      </c>
      <c r="C176" s="3" t="s">
        <v>2388</v>
      </c>
      <c r="D176" s="143"/>
      <c r="E176" s="9">
        <v>1710000</v>
      </c>
      <c r="F176" s="143"/>
    </row>
    <row r="177" spans="1:6" ht="19.5">
      <c r="A177" s="3">
        <f>IF(E177="","",COUNTA($E$167:E177))</f>
        <v>11</v>
      </c>
      <c r="B177" s="40" t="s">
        <v>2036</v>
      </c>
      <c r="C177" s="3" t="s">
        <v>2388</v>
      </c>
      <c r="D177" s="143" t="s">
        <v>2047</v>
      </c>
      <c r="E177" s="9">
        <v>850000</v>
      </c>
      <c r="F177" s="143"/>
    </row>
    <row r="178" spans="1:6" ht="19.5">
      <c r="A178" s="3">
        <f>IF(E178="","",COUNTA($E$167:E178))</f>
        <v>12</v>
      </c>
      <c r="B178" s="40" t="s">
        <v>2037</v>
      </c>
      <c r="C178" s="3" t="s">
        <v>2388</v>
      </c>
      <c r="D178" s="143"/>
      <c r="E178" s="9">
        <v>970000</v>
      </c>
      <c r="F178" s="143"/>
    </row>
    <row r="179" spans="1:6" ht="19.5">
      <c r="A179" s="3">
        <f>IF(E179="","",COUNTA($E$167:E179))</f>
        <v>13</v>
      </c>
      <c r="B179" s="40" t="s">
        <v>2038</v>
      </c>
      <c r="C179" s="3" t="s">
        <v>2388</v>
      </c>
      <c r="D179" s="143"/>
      <c r="E179" s="9">
        <v>1010000</v>
      </c>
      <c r="F179" s="143"/>
    </row>
    <row r="180" spans="1:6" ht="19.5">
      <c r="A180" s="3">
        <f>IF(E180="","",COUNTA($E$167:E180))</f>
        <v>14</v>
      </c>
      <c r="B180" s="40" t="s">
        <v>2040</v>
      </c>
      <c r="C180" s="3" t="s">
        <v>2388</v>
      </c>
      <c r="D180" s="143"/>
      <c r="E180" s="9">
        <v>1080000</v>
      </c>
      <c r="F180" s="143"/>
    </row>
    <row r="181" spans="1:6" ht="19.5">
      <c r="A181" s="3">
        <f>IF(E181="","",COUNTA($E$167:E181))</f>
        <v>15</v>
      </c>
      <c r="B181" s="40" t="s">
        <v>2041</v>
      </c>
      <c r="C181" s="3" t="s">
        <v>2388</v>
      </c>
      <c r="D181" s="143"/>
      <c r="E181" s="9">
        <v>1210000</v>
      </c>
      <c r="F181" s="143"/>
    </row>
    <row r="182" spans="1:6" ht="19.5">
      <c r="A182" s="3">
        <f>IF(E182="","",COUNTA($E$167:E182))</f>
        <v>16</v>
      </c>
      <c r="B182" s="40" t="s">
        <v>2042</v>
      </c>
      <c r="C182" s="3" t="s">
        <v>2388</v>
      </c>
      <c r="D182" s="143"/>
      <c r="E182" s="9">
        <v>1290000</v>
      </c>
      <c r="F182" s="143"/>
    </row>
    <row r="183" spans="1:6" ht="33">
      <c r="A183" s="3">
        <f>IF(E183="","",COUNTA($E$167:E183))</f>
        <v>17</v>
      </c>
      <c r="B183" s="41" t="s">
        <v>2390</v>
      </c>
      <c r="C183" s="3" t="s">
        <v>2388</v>
      </c>
      <c r="E183" s="1">
        <v>1183636</v>
      </c>
      <c r="F183" s="143" t="s">
        <v>2053</v>
      </c>
    </row>
    <row r="184" spans="1:6" ht="33">
      <c r="A184" s="3">
        <f>IF(E184="","",COUNTA($E$167:E184))</f>
        <v>18</v>
      </c>
      <c r="B184" s="41" t="s">
        <v>2050</v>
      </c>
      <c r="C184" s="3" t="s">
        <v>2388</v>
      </c>
      <c r="E184" s="1">
        <v>1250000</v>
      </c>
      <c r="F184" s="143"/>
    </row>
    <row r="185" spans="1:6" ht="33">
      <c r="A185" s="3">
        <f>IF(E185="","",COUNTA($E$167:E185))</f>
        <v>19</v>
      </c>
      <c r="B185" s="41" t="s">
        <v>2049</v>
      </c>
      <c r="C185" s="3" t="s">
        <v>2388</v>
      </c>
      <c r="E185" s="1">
        <v>1320000</v>
      </c>
      <c r="F185" s="143"/>
    </row>
    <row r="186" spans="1:6" ht="33">
      <c r="A186" s="3">
        <f>IF(E186="","",COUNTA($E$167:E186))</f>
        <v>20</v>
      </c>
      <c r="B186" s="41" t="s">
        <v>2051</v>
      </c>
      <c r="C186" s="3" t="s">
        <v>2388</v>
      </c>
      <c r="E186" s="1">
        <v>1410000</v>
      </c>
      <c r="F186" s="143"/>
    </row>
    <row r="187" spans="1:6" ht="33">
      <c r="A187" s="3">
        <f>IF(E187="","",COUNTA($E$167:E187))</f>
        <v>21</v>
      </c>
      <c r="B187" s="41" t="s">
        <v>2052</v>
      </c>
      <c r="C187" s="3" t="s">
        <v>2388</v>
      </c>
      <c r="E187" s="1">
        <v>1450000</v>
      </c>
      <c r="F187" s="143"/>
    </row>
    <row r="188" spans="1:2" ht="16.5">
      <c r="A188" s="36" t="s">
        <v>2054</v>
      </c>
      <c r="B188" s="39" t="s">
        <v>99</v>
      </c>
    </row>
    <row r="189" spans="1:2" ht="16.5">
      <c r="A189" s="36" t="s">
        <v>2055</v>
      </c>
      <c r="B189" s="39" t="s">
        <v>113</v>
      </c>
    </row>
    <row r="190" spans="1:2" ht="17.25">
      <c r="A190" s="36"/>
      <c r="B190" s="53" t="s">
        <v>2082</v>
      </c>
    </row>
    <row r="191" spans="1:6" ht="49.5">
      <c r="A191" s="3">
        <f>IF(E191="","",COUNTA($E$191:E191))</f>
        <v>1</v>
      </c>
      <c r="B191" s="41" t="s">
        <v>2096</v>
      </c>
      <c r="C191" s="3" t="s">
        <v>2389</v>
      </c>
      <c r="D191" s="61" t="s">
        <v>2271</v>
      </c>
      <c r="E191" s="5">
        <v>320000</v>
      </c>
      <c r="F191" s="143" t="s">
        <v>2224</v>
      </c>
    </row>
    <row r="192" spans="1:6" ht="49.5">
      <c r="A192" s="3">
        <f>IF(E192="","",COUNTA($E$191:E192))</f>
        <v>2</v>
      </c>
      <c r="B192" s="41" t="s">
        <v>2083</v>
      </c>
      <c r="C192" s="3" t="s">
        <v>2389</v>
      </c>
      <c r="D192" s="61" t="s">
        <v>2271</v>
      </c>
      <c r="E192" s="5">
        <v>300000</v>
      </c>
      <c r="F192" s="143"/>
    </row>
    <row r="193" spans="1:6" ht="49.5">
      <c r="A193" s="3">
        <f>IF(E193="","",COUNTA($E$191:E193))</f>
        <v>3</v>
      </c>
      <c r="B193" s="41" t="s">
        <v>2097</v>
      </c>
      <c r="C193" s="3" t="s">
        <v>2389</v>
      </c>
      <c r="D193" s="61" t="s">
        <v>2090</v>
      </c>
      <c r="E193" s="5">
        <v>290000</v>
      </c>
      <c r="F193" s="143"/>
    </row>
    <row r="194" spans="1:6" ht="49.5">
      <c r="A194" s="3">
        <f>IF(E194="","",COUNTA($E$191:E194))</f>
        <v>4</v>
      </c>
      <c r="B194" s="41" t="s">
        <v>2084</v>
      </c>
      <c r="C194" s="3" t="s">
        <v>2389</v>
      </c>
      <c r="D194" s="61" t="s">
        <v>2090</v>
      </c>
      <c r="E194" s="5">
        <v>270000</v>
      </c>
      <c r="F194" s="143"/>
    </row>
    <row r="195" spans="1:6" ht="49.5">
      <c r="A195" s="3">
        <f>IF(E195="","",COUNTA($E$191:E195))</f>
        <v>5</v>
      </c>
      <c r="B195" s="41" t="s">
        <v>2085</v>
      </c>
      <c r="C195" s="3" t="s">
        <v>2389</v>
      </c>
      <c r="D195" s="61" t="s">
        <v>2091</v>
      </c>
      <c r="E195" s="5">
        <v>230000</v>
      </c>
      <c r="F195" s="143"/>
    </row>
    <row r="196" spans="1:6" ht="49.5">
      <c r="A196" s="3">
        <f>IF(E196="","",COUNTA($E$191:E196))</f>
        <v>6</v>
      </c>
      <c r="B196" s="41" t="s">
        <v>2098</v>
      </c>
      <c r="C196" s="3" t="s">
        <v>2389</v>
      </c>
      <c r="D196" s="61" t="s">
        <v>2092</v>
      </c>
      <c r="E196" s="5">
        <v>170000</v>
      </c>
      <c r="F196" s="143"/>
    </row>
    <row r="197" spans="1:6" ht="16.5">
      <c r="A197" s="3">
        <f>IF(E197="","",COUNTA($E$191:E197))</f>
        <v>7</v>
      </c>
      <c r="B197" s="40" t="s">
        <v>2086</v>
      </c>
      <c r="C197" s="3" t="s">
        <v>1932</v>
      </c>
      <c r="D197" s="87" t="s">
        <v>2093</v>
      </c>
      <c r="E197" s="5">
        <v>14818</v>
      </c>
      <c r="F197" s="143"/>
    </row>
    <row r="198" spans="1:6" ht="16.5">
      <c r="A198" s="3">
        <f>IF(E198="","",COUNTA($E$191:E198))</f>
        <v>8</v>
      </c>
      <c r="B198" s="40" t="s">
        <v>2087</v>
      </c>
      <c r="C198" s="3" t="s">
        <v>1932</v>
      </c>
      <c r="D198" s="87" t="s">
        <v>2094</v>
      </c>
      <c r="E198" s="5">
        <v>12091</v>
      </c>
      <c r="F198" s="143"/>
    </row>
    <row r="199" spans="1:6" ht="16.5">
      <c r="A199" s="3">
        <f>IF(E199="","",COUNTA($E$191:E199))</f>
        <v>9</v>
      </c>
      <c r="B199" s="40" t="s">
        <v>2088</v>
      </c>
      <c r="C199" s="3" t="s">
        <v>1932</v>
      </c>
      <c r="D199" s="87" t="s">
        <v>2095</v>
      </c>
      <c r="E199" s="5">
        <v>16000</v>
      </c>
      <c r="F199" s="143"/>
    </row>
    <row r="200" spans="1:6" ht="16.5">
      <c r="A200" s="3">
        <f>IF(E200="","",COUNTA($E$191:E200))</f>
        <v>10</v>
      </c>
      <c r="B200" s="40" t="s">
        <v>2089</v>
      </c>
      <c r="C200" s="3" t="s">
        <v>1932</v>
      </c>
      <c r="D200" s="87" t="s">
        <v>2094</v>
      </c>
      <c r="E200" s="5">
        <v>13000</v>
      </c>
      <c r="F200" s="143"/>
    </row>
    <row r="201" spans="1:6" ht="17.25">
      <c r="A201" s="3">
        <f>IF(E201="","",COUNTA($E$191:E201))</f>
      </c>
      <c r="B201" s="42" t="s">
        <v>114</v>
      </c>
      <c r="C201" s="7"/>
      <c r="F201" s="143" t="s">
        <v>2236</v>
      </c>
    </row>
    <row r="202" spans="1:6" ht="16.5">
      <c r="A202" s="3">
        <f>IF(E202="","",COUNTA($E$191:E202))</f>
      </c>
      <c r="B202" s="43" t="s">
        <v>2099</v>
      </c>
      <c r="C202" s="7"/>
      <c r="F202" s="143"/>
    </row>
    <row r="203" spans="1:6" ht="33">
      <c r="A203" s="3">
        <f>IF(E203="","",COUNTA($E$191:E203))</f>
        <v>11</v>
      </c>
      <c r="B203" s="41" t="s">
        <v>2100</v>
      </c>
      <c r="C203" s="3" t="s">
        <v>2101</v>
      </c>
      <c r="D203" s="87" t="s">
        <v>2272</v>
      </c>
      <c r="E203" s="8">
        <v>722700.0000000001</v>
      </c>
      <c r="F203" s="143"/>
    </row>
    <row r="204" spans="1:6" ht="33">
      <c r="A204" s="3">
        <f>IF(E204="","",COUNTA($E$191:E204))</f>
        <v>12</v>
      </c>
      <c r="B204" s="41" t="s">
        <v>2102</v>
      </c>
      <c r="C204" s="3" t="s">
        <v>2101</v>
      </c>
      <c r="D204" s="87" t="s">
        <v>2273</v>
      </c>
      <c r="E204" s="8">
        <v>418000.00000000006</v>
      </c>
      <c r="F204" s="143"/>
    </row>
    <row r="205" spans="1:6" ht="33">
      <c r="A205" s="3">
        <f>IF(E205="","",COUNTA($E$191:E205))</f>
        <v>13</v>
      </c>
      <c r="B205" s="41" t="s">
        <v>2103</v>
      </c>
      <c r="C205" s="3" t="s">
        <v>2101</v>
      </c>
      <c r="D205" s="87" t="s">
        <v>2273</v>
      </c>
      <c r="E205" s="8">
        <v>619300</v>
      </c>
      <c r="F205" s="143"/>
    </row>
    <row r="206" spans="1:6" ht="33">
      <c r="A206" s="3">
        <f>IF(E206="","",COUNTA($E$191:E206))</f>
        <v>14</v>
      </c>
      <c r="B206" s="41" t="s">
        <v>2104</v>
      </c>
      <c r="C206" s="3" t="s">
        <v>2101</v>
      </c>
      <c r="D206" s="87" t="s">
        <v>2274</v>
      </c>
      <c r="E206" s="8">
        <v>695200</v>
      </c>
      <c r="F206" s="143"/>
    </row>
    <row r="207" spans="1:6" ht="33">
      <c r="A207" s="3">
        <f>IF(E207="","",COUNTA($E$191:E207))</f>
        <v>15</v>
      </c>
      <c r="B207" s="41" t="s">
        <v>2105</v>
      </c>
      <c r="C207" s="3" t="s">
        <v>2101</v>
      </c>
      <c r="D207" s="87" t="s">
        <v>2072</v>
      </c>
      <c r="E207" s="8">
        <v>998800.0000000001</v>
      </c>
      <c r="F207" s="143"/>
    </row>
    <row r="208" spans="1:6" ht="33">
      <c r="A208" s="3">
        <f>IF(E208="","",COUNTA($E$191:E208))</f>
        <v>16</v>
      </c>
      <c r="B208" s="41" t="s">
        <v>2106</v>
      </c>
      <c r="C208" s="3" t="s">
        <v>2101</v>
      </c>
      <c r="D208" s="87" t="s">
        <v>2275</v>
      </c>
      <c r="E208" s="8">
        <v>663300</v>
      </c>
      <c r="F208" s="143"/>
    </row>
    <row r="209" spans="1:6" ht="33">
      <c r="A209" s="3">
        <f>IF(E209="","",COUNTA($E$191:E209))</f>
        <v>17</v>
      </c>
      <c r="B209" s="41" t="s">
        <v>2107</v>
      </c>
      <c r="C209" s="3" t="s">
        <v>2101</v>
      </c>
      <c r="D209" s="87" t="s">
        <v>2276</v>
      </c>
      <c r="E209" s="8">
        <v>694100</v>
      </c>
      <c r="F209" s="143"/>
    </row>
    <row r="210" spans="1:6" ht="33">
      <c r="A210" s="3">
        <f>IF(E210="","",COUNTA($E$191:E210))</f>
        <v>18</v>
      </c>
      <c r="B210" s="41" t="s">
        <v>2108</v>
      </c>
      <c r="C210" s="3" t="s">
        <v>2101</v>
      </c>
      <c r="D210" s="87" t="s">
        <v>2277</v>
      </c>
      <c r="E210" s="8">
        <v>788700.0000000001</v>
      </c>
      <c r="F210" s="143"/>
    </row>
    <row r="211" spans="1:6" ht="33">
      <c r="A211" s="3">
        <f>IF(E211="","",COUNTA($E$191:E211))</f>
        <v>19</v>
      </c>
      <c r="B211" s="41" t="s">
        <v>2109</v>
      </c>
      <c r="C211" s="3" t="s">
        <v>2101</v>
      </c>
      <c r="D211" s="87" t="s">
        <v>2272</v>
      </c>
      <c r="E211" s="8">
        <v>391600.00000000006</v>
      </c>
      <c r="F211" s="143"/>
    </row>
    <row r="212" spans="1:6" ht="33">
      <c r="A212" s="3">
        <f>IF(E212="","",COUNTA($E$191:E212))</f>
        <v>20</v>
      </c>
      <c r="B212" s="41" t="s">
        <v>2110</v>
      </c>
      <c r="C212" s="3" t="s">
        <v>2101</v>
      </c>
      <c r="D212" s="87" t="s">
        <v>2273</v>
      </c>
      <c r="E212" s="8">
        <v>355300</v>
      </c>
      <c r="F212" s="143"/>
    </row>
    <row r="213" spans="1:6" ht="33">
      <c r="A213" s="3">
        <f>IF(E213="","",COUNTA($E$191:E213))</f>
        <v>21</v>
      </c>
      <c r="B213" s="41" t="s">
        <v>2111</v>
      </c>
      <c r="C213" s="3" t="s">
        <v>2101</v>
      </c>
      <c r="D213" s="87" t="s">
        <v>2273</v>
      </c>
      <c r="E213" s="8">
        <v>322300</v>
      </c>
      <c r="F213" s="143"/>
    </row>
    <row r="214" spans="1:6" ht="33">
      <c r="A214" s="3">
        <f>IF(E214="","",COUNTA($E$191:E214))</f>
        <v>22</v>
      </c>
      <c r="B214" s="41" t="s">
        <v>2112</v>
      </c>
      <c r="C214" s="3" t="s">
        <v>2101</v>
      </c>
      <c r="D214" s="87" t="s">
        <v>2274</v>
      </c>
      <c r="E214" s="8">
        <v>488400.00000000006</v>
      </c>
      <c r="F214" s="143"/>
    </row>
    <row r="215" spans="1:6" ht="33">
      <c r="A215" s="3">
        <f>IF(E215="","",COUNTA($E$191:E215))</f>
        <v>23</v>
      </c>
      <c r="B215" s="41" t="s">
        <v>2113</v>
      </c>
      <c r="C215" s="3" t="s">
        <v>2101</v>
      </c>
      <c r="D215" s="87" t="s">
        <v>2072</v>
      </c>
      <c r="E215" s="8">
        <v>704000</v>
      </c>
      <c r="F215" s="143"/>
    </row>
    <row r="216" spans="1:6" ht="49.5">
      <c r="A216" s="3">
        <f>IF(E216="","",COUNTA($E$191:E216))</f>
        <v>24</v>
      </c>
      <c r="B216" s="41" t="s">
        <v>2114</v>
      </c>
      <c r="C216" s="3" t="s">
        <v>2101</v>
      </c>
      <c r="D216" s="87" t="s">
        <v>2275</v>
      </c>
      <c r="E216" s="8">
        <v>363000.00000000006</v>
      </c>
      <c r="F216" s="143"/>
    </row>
    <row r="217" spans="1:6" ht="49.5">
      <c r="A217" s="3">
        <f>IF(E217="","",COUNTA($E$191:E217))</f>
        <v>25</v>
      </c>
      <c r="B217" s="41" t="s">
        <v>2115</v>
      </c>
      <c r="C217" s="3" t="s">
        <v>2101</v>
      </c>
      <c r="D217" s="87" t="s">
        <v>2276</v>
      </c>
      <c r="E217" s="8">
        <v>393800.00000000006</v>
      </c>
      <c r="F217" s="143"/>
    </row>
    <row r="218" spans="1:6" ht="33">
      <c r="A218" s="3">
        <f>IF(E218="","",COUNTA($E$191:E218))</f>
        <v>26</v>
      </c>
      <c r="B218" s="41" t="s">
        <v>2116</v>
      </c>
      <c r="C218" s="3" t="s">
        <v>2101</v>
      </c>
      <c r="D218" s="87" t="s">
        <v>2277</v>
      </c>
      <c r="E218" s="8">
        <v>462000.00000000006</v>
      </c>
      <c r="F218" s="143"/>
    </row>
    <row r="219" spans="1:6" ht="33">
      <c r="A219" s="3">
        <f>IF(E219="","",COUNTA($E$191:E219))</f>
        <v>27</v>
      </c>
      <c r="B219" s="41" t="s">
        <v>2117</v>
      </c>
      <c r="C219" s="3" t="s">
        <v>2101</v>
      </c>
      <c r="D219" s="87" t="s">
        <v>2272</v>
      </c>
      <c r="E219" s="8">
        <v>523600.00000000006</v>
      </c>
      <c r="F219" s="143"/>
    </row>
    <row r="220" spans="1:6" ht="33">
      <c r="A220" s="3">
        <f>IF(E220="","",COUNTA($E$191:E220))</f>
        <v>28</v>
      </c>
      <c r="B220" s="41" t="s">
        <v>2118</v>
      </c>
      <c r="C220" s="3" t="s">
        <v>2101</v>
      </c>
      <c r="D220" s="87" t="s">
        <v>2273</v>
      </c>
      <c r="E220" s="8">
        <v>441100.00000000006</v>
      </c>
      <c r="F220" s="143"/>
    </row>
    <row r="221" spans="1:6" ht="33">
      <c r="A221" s="3">
        <f>IF(E221="","",COUNTA($E$191:E221))</f>
        <v>29</v>
      </c>
      <c r="B221" s="41" t="s">
        <v>2119</v>
      </c>
      <c r="C221" s="3" t="s">
        <v>2101</v>
      </c>
      <c r="D221" s="87" t="s">
        <v>2273</v>
      </c>
      <c r="E221" s="8">
        <v>490600.00000000006</v>
      </c>
      <c r="F221" s="143"/>
    </row>
    <row r="222" spans="1:6" ht="33">
      <c r="A222" s="3">
        <f>IF(E222="","",COUNTA($E$191:E222))</f>
        <v>30</v>
      </c>
      <c r="B222" s="41" t="s">
        <v>2120</v>
      </c>
      <c r="C222" s="3" t="s">
        <v>2101</v>
      </c>
      <c r="D222" s="87" t="s">
        <v>2274</v>
      </c>
      <c r="E222" s="8">
        <v>464200.00000000006</v>
      </c>
      <c r="F222" s="143"/>
    </row>
    <row r="223" spans="1:6" ht="33">
      <c r="A223" s="3">
        <f>IF(E223="","",COUNTA($E$191:E223))</f>
        <v>31</v>
      </c>
      <c r="B223" s="41" t="s">
        <v>2121</v>
      </c>
      <c r="C223" s="3" t="s">
        <v>2101</v>
      </c>
      <c r="D223" s="87" t="s">
        <v>2072</v>
      </c>
      <c r="E223" s="8">
        <v>926200.0000000001</v>
      </c>
      <c r="F223" s="143"/>
    </row>
    <row r="224" spans="1:6" ht="49.5">
      <c r="A224" s="3">
        <f>IF(E224="","",COUNTA($E$191:E224))</f>
        <v>32</v>
      </c>
      <c r="B224" s="41" t="s">
        <v>2122</v>
      </c>
      <c r="C224" s="3" t="s">
        <v>2101</v>
      </c>
      <c r="D224" s="87" t="s">
        <v>2275</v>
      </c>
      <c r="E224" s="8">
        <v>448800.00000000006</v>
      </c>
      <c r="F224" s="143"/>
    </row>
    <row r="225" spans="1:6" ht="49.5">
      <c r="A225" s="3">
        <f>IF(E225="","",COUNTA($E$191:E225))</f>
        <v>33</v>
      </c>
      <c r="B225" s="41" t="s">
        <v>2123</v>
      </c>
      <c r="C225" s="3" t="s">
        <v>2101</v>
      </c>
      <c r="D225" s="87" t="s">
        <v>2276</v>
      </c>
      <c r="E225" s="8">
        <v>477400.00000000006</v>
      </c>
      <c r="F225" s="143"/>
    </row>
    <row r="226" spans="1:6" ht="33">
      <c r="A226" s="3">
        <f>IF(E226="","",COUNTA($E$191:E226))</f>
        <v>34</v>
      </c>
      <c r="B226" s="41" t="s">
        <v>2124</v>
      </c>
      <c r="C226" s="3" t="s">
        <v>2101</v>
      </c>
      <c r="D226" s="87" t="s">
        <v>2277</v>
      </c>
      <c r="E226" s="8">
        <v>605000</v>
      </c>
      <c r="F226" s="143"/>
    </row>
    <row r="227" spans="1:6" ht="33">
      <c r="A227" s="3">
        <f>IF(E227="","",COUNTA($E$191:E227))</f>
        <v>35</v>
      </c>
      <c r="B227" s="41" t="s">
        <v>2125</v>
      </c>
      <c r="C227" s="3" t="s">
        <v>2101</v>
      </c>
      <c r="D227" s="87" t="s">
        <v>2272</v>
      </c>
      <c r="E227" s="8">
        <v>559900</v>
      </c>
      <c r="F227" s="143"/>
    </row>
    <row r="228" spans="1:6" ht="33">
      <c r="A228" s="3">
        <f>IF(E228="","",COUNTA($E$191:E228))</f>
        <v>36</v>
      </c>
      <c r="B228" s="41" t="s">
        <v>2126</v>
      </c>
      <c r="C228" s="3" t="s">
        <v>2101</v>
      </c>
      <c r="D228" s="87" t="s">
        <v>2273</v>
      </c>
      <c r="E228" s="8">
        <v>488400.00000000006</v>
      </c>
      <c r="F228" s="143"/>
    </row>
    <row r="229" spans="1:6" ht="33">
      <c r="A229" s="3">
        <f>IF(E229="","",COUNTA($E$191:E229))</f>
        <v>37</v>
      </c>
      <c r="B229" s="41" t="s">
        <v>1593</v>
      </c>
      <c r="C229" s="3" t="s">
        <v>2101</v>
      </c>
      <c r="D229" s="87" t="s">
        <v>2274</v>
      </c>
      <c r="E229" s="8">
        <v>541200</v>
      </c>
      <c r="F229" s="143"/>
    </row>
    <row r="230" spans="1:6" ht="33">
      <c r="A230" s="3">
        <f>IF(E230="","",COUNTA($E$191:E230))</f>
        <v>38</v>
      </c>
      <c r="B230" s="41" t="s">
        <v>1594</v>
      </c>
      <c r="C230" s="3" t="s">
        <v>2101</v>
      </c>
      <c r="D230" s="87" t="s">
        <v>2072</v>
      </c>
      <c r="E230" s="8">
        <v>885500.0000000001</v>
      </c>
      <c r="F230" s="143"/>
    </row>
    <row r="231" spans="1:6" ht="33">
      <c r="A231" s="3">
        <f>IF(E231="","",COUNTA($E$191:E231))</f>
        <v>39</v>
      </c>
      <c r="B231" s="41" t="s">
        <v>1595</v>
      </c>
      <c r="C231" s="3" t="s">
        <v>2101</v>
      </c>
      <c r="D231" s="87" t="s">
        <v>2273</v>
      </c>
      <c r="E231" s="8">
        <v>623700</v>
      </c>
      <c r="F231" s="143"/>
    </row>
    <row r="232" spans="1:6" ht="33">
      <c r="A232" s="3">
        <f>IF(E232="","",COUNTA($E$191:E232))</f>
        <v>40</v>
      </c>
      <c r="B232" s="41" t="s">
        <v>1596</v>
      </c>
      <c r="C232" s="3" t="s">
        <v>2101</v>
      </c>
      <c r="D232" s="87" t="s">
        <v>2275</v>
      </c>
      <c r="E232" s="8">
        <v>851400.0000000001</v>
      </c>
      <c r="F232" s="143"/>
    </row>
    <row r="233" spans="1:6" ht="33">
      <c r="A233" s="3">
        <f>IF(E233="","",COUNTA($E$191:E233))</f>
        <v>41</v>
      </c>
      <c r="B233" s="41" t="s">
        <v>1597</v>
      </c>
      <c r="C233" s="3" t="s">
        <v>2101</v>
      </c>
      <c r="D233" s="87" t="s">
        <v>2276</v>
      </c>
      <c r="E233" s="8">
        <v>851400.0000000001</v>
      </c>
      <c r="F233" s="143"/>
    </row>
    <row r="234" spans="1:6" ht="33">
      <c r="A234" s="3">
        <f>IF(E234="","",COUNTA($E$191:E234))</f>
        <v>42</v>
      </c>
      <c r="B234" s="41" t="s">
        <v>1598</v>
      </c>
      <c r="C234" s="3" t="s">
        <v>2101</v>
      </c>
      <c r="D234" s="87" t="s">
        <v>2277</v>
      </c>
      <c r="E234" s="96">
        <v>612700</v>
      </c>
      <c r="F234" s="143"/>
    </row>
    <row r="235" spans="1:6" ht="33">
      <c r="A235" s="3">
        <f>IF(E235="","",COUNTA($E$191:E235))</f>
        <v>43</v>
      </c>
      <c r="B235" s="41" t="s">
        <v>1599</v>
      </c>
      <c r="C235" s="3" t="s">
        <v>2101</v>
      </c>
      <c r="D235" s="87" t="s">
        <v>2272</v>
      </c>
      <c r="E235" s="96">
        <v>546700</v>
      </c>
      <c r="F235" s="143"/>
    </row>
    <row r="236" spans="1:6" ht="33">
      <c r="A236" s="3">
        <f>IF(E236="","",COUNTA($E$191:E236))</f>
        <v>44</v>
      </c>
      <c r="B236" s="41" t="s">
        <v>1600</v>
      </c>
      <c r="C236" s="3" t="s">
        <v>2101</v>
      </c>
      <c r="D236" s="87" t="s">
        <v>2273</v>
      </c>
      <c r="E236" s="96">
        <v>611600</v>
      </c>
      <c r="F236" s="143"/>
    </row>
    <row r="237" spans="1:6" ht="33">
      <c r="A237" s="3">
        <f>IF(E237="","",COUNTA($E$191:E237))</f>
        <v>45</v>
      </c>
      <c r="B237" s="41" t="s">
        <v>1601</v>
      </c>
      <c r="C237" s="3" t="s">
        <v>2101</v>
      </c>
      <c r="D237" s="87" t="s">
        <v>2274</v>
      </c>
      <c r="E237" s="96">
        <v>825000.0000000001</v>
      </c>
      <c r="F237" s="143"/>
    </row>
    <row r="238" spans="1:6" ht="33">
      <c r="A238" s="3">
        <f>IF(E238="","",COUNTA($E$191:E238))</f>
        <v>46</v>
      </c>
      <c r="B238" s="41" t="s">
        <v>1602</v>
      </c>
      <c r="C238" s="3" t="s">
        <v>2101</v>
      </c>
      <c r="D238" s="87" t="s">
        <v>2072</v>
      </c>
      <c r="E238" s="96">
        <v>1233100</v>
      </c>
      <c r="F238" s="143"/>
    </row>
    <row r="239" spans="1:6" ht="33">
      <c r="A239" s="3">
        <f>IF(E239="","",COUNTA($E$191:E239))</f>
        <v>47</v>
      </c>
      <c r="B239" s="41" t="s">
        <v>1603</v>
      </c>
      <c r="C239" s="3" t="s">
        <v>2101</v>
      </c>
      <c r="D239" s="87" t="s">
        <v>2273</v>
      </c>
      <c r="E239" s="96">
        <v>715000</v>
      </c>
      <c r="F239" s="143"/>
    </row>
    <row r="240" spans="1:6" ht="33">
      <c r="A240" s="3">
        <f>IF(E240="","",COUNTA($E$191:E240))</f>
        <v>48</v>
      </c>
      <c r="B240" s="41" t="s">
        <v>1604</v>
      </c>
      <c r="C240" s="3" t="s">
        <v>2101</v>
      </c>
      <c r="D240" s="87" t="s">
        <v>2275</v>
      </c>
      <c r="E240" s="96">
        <v>1061500</v>
      </c>
      <c r="F240" s="143"/>
    </row>
    <row r="241" spans="1:6" ht="33">
      <c r="A241" s="3">
        <f>IF(E241="","",COUNTA($E$191:E241))</f>
        <v>49</v>
      </c>
      <c r="B241" s="41" t="s">
        <v>1605</v>
      </c>
      <c r="C241" s="3" t="s">
        <v>2101</v>
      </c>
      <c r="D241" s="87" t="s">
        <v>2276</v>
      </c>
      <c r="E241" s="96">
        <v>1111000</v>
      </c>
      <c r="F241" s="143"/>
    </row>
    <row r="242" spans="1:6" ht="33">
      <c r="A242" s="3">
        <f>IF(E242="","",COUNTA($E$191:E242))</f>
        <v>50</v>
      </c>
      <c r="B242" s="41" t="s">
        <v>1606</v>
      </c>
      <c r="C242" s="3" t="s">
        <v>2101</v>
      </c>
      <c r="D242" s="87" t="s">
        <v>2277</v>
      </c>
      <c r="E242" s="96">
        <v>773300.0000000001</v>
      </c>
      <c r="F242" s="143"/>
    </row>
    <row r="243" spans="1:6" ht="33">
      <c r="A243" s="3">
        <f>IF(E243="","",COUNTA($E$191:E243))</f>
        <v>51</v>
      </c>
      <c r="B243" s="41" t="s">
        <v>1607</v>
      </c>
      <c r="C243" s="3" t="s">
        <v>2101</v>
      </c>
      <c r="D243" s="87" t="s">
        <v>2272</v>
      </c>
      <c r="E243" s="96">
        <v>789800.0000000001</v>
      </c>
      <c r="F243" s="143"/>
    </row>
    <row r="244" spans="1:6" ht="33">
      <c r="A244" s="3">
        <f>IF(E244="","",COUNTA($E$191:E244))</f>
        <v>52</v>
      </c>
      <c r="B244" s="41" t="s">
        <v>1608</v>
      </c>
      <c r="C244" s="3" t="s">
        <v>2101</v>
      </c>
      <c r="D244" s="87" t="s">
        <v>2273</v>
      </c>
      <c r="E244" s="96">
        <v>634700</v>
      </c>
      <c r="F244" s="143"/>
    </row>
    <row r="245" spans="1:6" ht="33">
      <c r="A245" s="3">
        <f>IF(E245="","",COUNTA($E$191:E245))</f>
        <v>53</v>
      </c>
      <c r="B245" s="41" t="s">
        <v>1609</v>
      </c>
      <c r="C245" s="3" t="s">
        <v>2101</v>
      </c>
      <c r="D245" s="87" t="s">
        <v>2274</v>
      </c>
      <c r="E245" s="96">
        <v>668800</v>
      </c>
      <c r="F245" s="143"/>
    </row>
    <row r="246" spans="1:6" ht="33">
      <c r="A246" s="3">
        <f>IF(E246="","",COUNTA($E$191:E246))</f>
        <v>54</v>
      </c>
      <c r="B246" s="41" t="s">
        <v>1610</v>
      </c>
      <c r="C246" s="3" t="s">
        <v>2101</v>
      </c>
      <c r="D246" s="87" t="s">
        <v>2274</v>
      </c>
      <c r="E246" s="96">
        <v>702900</v>
      </c>
      <c r="F246" s="143"/>
    </row>
    <row r="247" spans="1:6" ht="33">
      <c r="A247" s="3">
        <f>IF(E247="","",COUNTA($E$191:E247))</f>
        <v>55</v>
      </c>
      <c r="B247" s="41" t="s">
        <v>1611</v>
      </c>
      <c r="C247" s="3" t="s">
        <v>2101</v>
      </c>
      <c r="D247" s="87" t="s">
        <v>2072</v>
      </c>
      <c r="E247" s="96">
        <v>1042800.0000000001</v>
      </c>
      <c r="F247" s="143"/>
    </row>
    <row r="248" spans="1:6" ht="33">
      <c r="A248" s="3">
        <f>IF(E248="","",COUNTA($E$191:E248))</f>
        <v>56</v>
      </c>
      <c r="B248" s="41" t="s">
        <v>1612</v>
      </c>
      <c r="C248" s="3" t="s">
        <v>2101</v>
      </c>
      <c r="D248" s="87" t="s">
        <v>2273</v>
      </c>
      <c r="E248" s="96">
        <v>598400</v>
      </c>
      <c r="F248" s="143"/>
    </row>
    <row r="249" spans="1:6" ht="33">
      <c r="A249" s="3">
        <f>IF(E249="","",COUNTA($E$191:E249))</f>
        <v>57</v>
      </c>
      <c r="B249" s="41" t="s">
        <v>1613</v>
      </c>
      <c r="C249" s="3" t="s">
        <v>2101</v>
      </c>
      <c r="D249" s="87" t="s">
        <v>2275</v>
      </c>
      <c r="E249" s="96">
        <v>852500.0000000001</v>
      </c>
      <c r="F249" s="143"/>
    </row>
    <row r="250" spans="1:6" ht="33">
      <c r="A250" s="3">
        <f>IF(E250="","",COUNTA($E$191:E250))</f>
        <v>58</v>
      </c>
      <c r="B250" s="41" t="s">
        <v>1614</v>
      </c>
      <c r="C250" s="3" t="s">
        <v>2101</v>
      </c>
      <c r="D250" s="87" t="s">
        <v>2276</v>
      </c>
      <c r="E250" s="96">
        <v>905300.0000000001</v>
      </c>
      <c r="F250" s="143"/>
    </row>
    <row r="251" spans="1:6" ht="33">
      <c r="A251" s="3">
        <f>IF(E251="","",COUNTA($E$191:E251))</f>
        <v>59</v>
      </c>
      <c r="B251" s="41" t="s">
        <v>1615</v>
      </c>
      <c r="C251" s="3" t="s">
        <v>2101</v>
      </c>
      <c r="D251" s="87" t="s">
        <v>2277</v>
      </c>
      <c r="E251" s="96">
        <v>804100.0000000001</v>
      </c>
      <c r="F251" s="143"/>
    </row>
    <row r="252" spans="1:6" ht="33">
      <c r="A252" s="3">
        <f>IF(E252="","",COUNTA($E$191:E252))</f>
        <v>60</v>
      </c>
      <c r="B252" s="41" t="s">
        <v>1616</v>
      </c>
      <c r="C252" s="3" t="s">
        <v>2101</v>
      </c>
      <c r="D252" s="87" t="s">
        <v>2278</v>
      </c>
      <c r="E252" s="96">
        <v>209000.00000000003</v>
      </c>
      <c r="F252" s="143"/>
    </row>
    <row r="253" spans="1:6" ht="33">
      <c r="A253" s="3">
        <f>IF(E253="","",COUNTA($E$191:E253))</f>
        <v>61</v>
      </c>
      <c r="B253" s="41" t="s">
        <v>1617</v>
      </c>
      <c r="C253" s="3" t="s">
        <v>2101</v>
      </c>
      <c r="D253" s="87" t="s">
        <v>2277</v>
      </c>
      <c r="E253" s="96">
        <v>408100.00000000006</v>
      </c>
      <c r="F253" s="143"/>
    </row>
    <row r="254" spans="1:6" ht="33">
      <c r="A254" s="3">
        <f>IF(E254="","",COUNTA($E$191:E254))</f>
        <v>62</v>
      </c>
      <c r="B254" s="41" t="s">
        <v>1618</v>
      </c>
      <c r="C254" s="3" t="s">
        <v>2101</v>
      </c>
      <c r="D254" s="87" t="s">
        <v>2273</v>
      </c>
      <c r="E254" s="96">
        <v>431200.00000000006</v>
      </c>
      <c r="F254" s="143"/>
    </row>
    <row r="255" spans="1:6" ht="33">
      <c r="A255" s="3">
        <f>IF(E255="","",COUNTA($E$191:E255))</f>
        <v>63</v>
      </c>
      <c r="B255" s="41" t="s">
        <v>1619</v>
      </c>
      <c r="C255" s="3" t="s">
        <v>2101</v>
      </c>
      <c r="D255" s="87" t="s">
        <v>2274</v>
      </c>
      <c r="E255" s="96">
        <v>485100.00000000006</v>
      </c>
      <c r="F255" s="143"/>
    </row>
    <row r="256" spans="1:6" ht="33">
      <c r="A256" s="3">
        <f>IF(E256="","",COUNTA($E$191:E256))</f>
        <v>64</v>
      </c>
      <c r="B256" s="41" t="s">
        <v>1620</v>
      </c>
      <c r="C256" s="3" t="s">
        <v>2101</v>
      </c>
      <c r="D256" s="87" t="s">
        <v>2072</v>
      </c>
      <c r="E256" s="96">
        <v>613800</v>
      </c>
      <c r="F256" s="143"/>
    </row>
    <row r="257" spans="1:6" ht="33">
      <c r="A257" s="3">
        <f>IF(E257="","",COUNTA($E$191:E257))</f>
        <v>65</v>
      </c>
      <c r="B257" s="41" t="s">
        <v>1621</v>
      </c>
      <c r="C257" s="3" t="s">
        <v>2101</v>
      </c>
      <c r="D257" s="87" t="s">
        <v>2275</v>
      </c>
      <c r="E257" s="96">
        <v>446600.00000000006</v>
      </c>
      <c r="F257" s="143"/>
    </row>
    <row r="258" spans="1:6" ht="16.5">
      <c r="A258" s="3">
        <f>IF(E258="","",COUNTA($E$191:E258))</f>
      </c>
      <c r="B258" s="56" t="s">
        <v>1622</v>
      </c>
      <c r="C258" s="3" t="s">
        <v>2101</v>
      </c>
      <c r="E258" s="96"/>
      <c r="F258" s="143"/>
    </row>
    <row r="259" spans="1:6" ht="33">
      <c r="A259" s="3">
        <f>IF(E259="","",COUNTA($E$191:E259))</f>
        <v>66</v>
      </c>
      <c r="B259" s="41" t="s">
        <v>1623</v>
      </c>
      <c r="C259" s="3" t="s">
        <v>2101</v>
      </c>
      <c r="D259" s="87" t="s">
        <v>2279</v>
      </c>
      <c r="E259" s="96">
        <v>234300.00000000003</v>
      </c>
      <c r="F259" s="143"/>
    </row>
    <row r="260" spans="1:6" ht="33">
      <c r="A260" s="3">
        <f>IF(E260="","",COUNTA($E$191:E260))</f>
        <v>67</v>
      </c>
      <c r="B260" s="41" t="s">
        <v>1624</v>
      </c>
      <c r="C260" s="3" t="s">
        <v>2101</v>
      </c>
      <c r="D260" s="87" t="s">
        <v>2280</v>
      </c>
      <c r="E260" s="96">
        <v>188100.00000000003</v>
      </c>
      <c r="F260" s="143"/>
    </row>
    <row r="261" spans="1:6" ht="33">
      <c r="A261" s="3">
        <f>IF(E261="","",COUNTA($E$191:E261))</f>
        <v>68</v>
      </c>
      <c r="B261" s="41" t="s">
        <v>1625</v>
      </c>
      <c r="C261" s="3" t="s">
        <v>2101</v>
      </c>
      <c r="D261" s="87" t="s">
        <v>2281</v>
      </c>
      <c r="E261" s="96">
        <v>234300.00000000003</v>
      </c>
      <c r="F261" s="143"/>
    </row>
    <row r="262" spans="1:6" ht="33">
      <c r="A262" s="3">
        <f>IF(E262="","",COUNTA($E$191:E262))</f>
        <v>69</v>
      </c>
      <c r="B262" s="41" t="s">
        <v>0</v>
      </c>
      <c r="C262" s="3" t="s">
        <v>2101</v>
      </c>
      <c r="D262" s="87" t="s">
        <v>2273</v>
      </c>
      <c r="E262" s="96">
        <v>344300</v>
      </c>
      <c r="F262" s="143"/>
    </row>
    <row r="263" spans="1:6" ht="33">
      <c r="A263" s="3">
        <f>IF(E263="","",COUNTA($E$191:E263))</f>
        <v>70</v>
      </c>
      <c r="B263" s="41" t="s">
        <v>1</v>
      </c>
      <c r="C263" s="3" t="s">
        <v>2101</v>
      </c>
      <c r="D263" s="87" t="s">
        <v>2275</v>
      </c>
      <c r="E263" s="96">
        <v>548900</v>
      </c>
      <c r="F263" s="143"/>
    </row>
    <row r="264" spans="1:6" ht="33">
      <c r="A264" s="3">
        <f>IF(E264="","",COUNTA($E$191:E264))</f>
        <v>71</v>
      </c>
      <c r="B264" s="41" t="s">
        <v>2</v>
      </c>
      <c r="C264" s="3" t="s">
        <v>2101</v>
      </c>
      <c r="D264" s="87" t="s">
        <v>2281</v>
      </c>
      <c r="E264" s="96">
        <v>341000</v>
      </c>
      <c r="F264" s="143"/>
    </row>
    <row r="265" spans="1:6" ht="33">
      <c r="A265" s="3">
        <f>IF(E265="","",COUNTA($E$191:E265))</f>
        <v>72</v>
      </c>
      <c r="B265" s="41" t="s">
        <v>3</v>
      </c>
      <c r="C265" s="3" t="s">
        <v>2101</v>
      </c>
      <c r="D265" s="87" t="s">
        <v>2273</v>
      </c>
      <c r="E265" s="96">
        <v>432300.00000000006</v>
      </c>
      <c r="F265" s="143"/>
    </row>
    <row r="266" spans="1:6" ht="33">
      <c r="A266" s="3">
        <f>IF(E266="","",COUNTA($E$191:E266))</f>
        <v>73</v>
      </c>
      <c r="B266" s="41" t="s">
        <v>4</v>
      </c>
      <c r="C266" s="3" t="s">
        <v>2101</v>
      </c>
      <c r="D266" s="87" t="s">
        <v>2273</v>
      </c>
      <c r="E266" s="96">
        <v>361900.00000000006</v>
      </c>
      <c r="F266" s="143"/>
    </row>
    <row r="267" spans="1:6" ht="33">
      <c r="A267" s="3">
        <f>IF(E267="","",COUNTA($E$191:E267))</f>
        <v>74</v>
      </c>
      <c r="B267" s="41" t="s">
        <v>5</v>
      </c>
      <c r="C267" s="3" t="s">
        <v>2101</v>
      </c>
      <c r="D267" s="87" t="s">
        <v>2274</v>
      </c>
      <c r="E267" s="96">
        <v>399300.00000000006</v>
      </c>
      <c r="F267" s="143"/>
    </row>
    <row r="268" spans="1:6" ht="33">
      <c r="A268" s="3">
        <f>IF(E268="","",COUNTA($E$191:E268))</f>
        <v>75</v>
      </c>
      <c r="B268" s="41" t="s">
        <v>6</v>
      </c>
      <c r="C268" s="3" t="s">
        <v>2101</v>
      </c>
      <c r="D268" s="87" t="s">
        <v>2072</v>
      </c>
      <c r="E268" s="96">
        <v>1097800</v>
      </c>
      <c r="F268" s="143"/>
    </row>
    <row r="269" spans="1:6" ht="33">
      <c r="A269" s="3">
        <f>IF(E269="","",COUNTA($E$191:E269))</f>
        <v>76</v>
      </c>
      <c r="B269" s="41" t="s">
        <v>7</v>
      </c>
      <c r="C269" s="3" t="s">
        <v>2101</v>
      </c>
      <c r="D269" s="87" t="s">
        <v>2277</v>
      </c>
      <c r="E269" s="96">
        <v>519200.00000000006</v>
      </c>
      <c r="F269" s="143"/>
    </row>
    <row r="270" spans="1:6" ht="33">
      <c r="A270" s="3">
        <f>IF(E270="","",COUNTA($E$191:E270))</f>
        <v>77</v>
      </c>
      <c r="B270" s="41" t="s">
        <v>8</v>
      </c>
      <c r="C270" s="3" t="s">
        <v>2101</v>
      </c>
      <c r="D270" s="87" t="s">
        <v>2279</v>
      </c>
      <c r="E270" s="96">
        <v>212300.00000000003</v>
      </c>
      <c r="F270" s="143"/>
    </row>
    <row r="271" spans="1:6" ht="33">
      <c r="A271" s="3">
        <f>IF(E271="","",COUNTA($E$191:E271))</f>
        <v>78</v>
      </c>
      <c r="B271" s="41" t="s">
        <v>9</v>
      </c>
      <c r="C271" s="3" t="s">
        <v>2101</v>
      </c>
      <c r="D271" s="87" t="s">
        <v>2280</v>
      </c>
      <c r="E271" s="96">
        <v>171600</v>
      </c>
      <c r="F271" s="143"/>
    </row>
    <row r="272" spans="1:6" ht="33">
      <c r="A272" s="3">
        <f>IF(E272="","",COUNTA($E$191:E272))</f>
        <v>79</v>
      </c>
      <c r="B272" s="41" t="s">
        <v>10</v>
      </c>
      <c r="C272" s="3" t="s">
        <v>2101</v>
      </c>
      <c r="D272" s="87" t="s">
        <v>2281</v>
      </c>
      <c r="E272" s="96">
        <v>212300.00000000003</v>
      </c>
      <c r="F272" s="143"/>
    </row>
    <row r="273" spans="1:6" ht="33">
      <c r="A273" s="3">
        <f>IF(E273="","",COUNTA($E$191:E273))</f>
        <v>80</v>
      </c>
      <c r="B273" s="41" t="s">
        <v>11</v>
      </c>
      <c r="C273" s="3" t="s">
        <v>2101</v>
      </c>
      <c r="D273" s="87" t="s">
        <v>2273</v>
      </c>
      <c r="E273" s="96">
        <v>232100.00000000003</v>
      </c>
      <c r="F273" s="143"/>
    </row>
    <row r="274" spans="1:6" ht="33">
      <c r="A274" s="3">
        <f>IF(E274="","",COUNTA($E$191:E274))</f>
        <v>81</v>
      </c>
      <c r="B274" s="41" t="s">
        <v>12</v>
      </c>
      <c r="C274" s="3" t="s">
        <v>2101</v>
      </c>
      <c r="D274" s="87" t="s">
        <v>2275</v>
      </c>
      <c r="E274" s="96">
        <v>668800</v>
      </c>
      <c r="F274" s="143"/>
    </row>
    <row r="275" spans="1:6" ht="33">
      <c r="A275" s="3">
        <f>IF(E275="","",COUNTA($E$191:E275))</f>
        <v>82</v>
      </c>
      <c r="B275" s="41" t="s">
        <v>13</v>
      </c>
      <c r="C275" s="3" t="s">
        <v>2101</v>
      </c>
      <c r="D275" s="87" t="s">
        <v>2279</v>
      </c>
      <c r="E275" s="96">
        <v>189200.00000000003</v>
      </c>
      <c r="F275" s="143"/>
    </row>
    <row r="276" spans="1:6" ht="33">
      <c r="A276" s="3">
        <f>IF(E276="","",COUNTA($E$191:E276))</f>
        <v>83</v>
      </c>
      <c r="B276" s="41" t="s">
        <v>14</v>
      </c>
      <c r="C276" s="3" t="s">
        <v>2101</v>
      </c>
      <c r="D276" s="87" t="s">
        <v>2280</v>
      </c>
      <c r="E276" s="96">
        <v>210100.00000000003</v>
      </c>
      <c r="F276" s="143"/>
    </row>
    <row r="277" spans="1:6" ht="33">
      <c r="A277" s="3">
        <f>IF(E277="","",COUNTA($E$191:E277))</f>
        <v>84</v>
      </c>
      <c r="B277" s="41" t="s">
        <v>15</v>
      </c>
      <c r="C277" s="3" t="s">
        <v>2101</v>
      </c>
      <c r="D277" s="87" t="s">
        <v>2281</v>
      </c>
      <c r="E277" s="96">
        <v>204600.00000000003</v>
      </c>
      <c r="F277" s="143"/>
    </row>
    <row r="278" spans="1:6" ht="33">
      <c r="A278" s="3">
        <f>IF(E278="","",COUNTA($E$191:E278))</f>
        <v>85</v>
      </c>
      <c r="B278" s="41" t="s">
        <v>16</v>
      </c>
      <c r="C278" s="3" t="s">
        <v>2101</v>
      </c>
      <c r="D278" s="87" t="s">
        <v>2273</v>
      </c>
      <c r="E278" s="96">
        <v>423500.00000000006</v>
      </c>
      <c r="F278" s="143"/>
    </row>
    <row r="279" spans="1:6" ht="33">
      <c r="A279" s="3">
        <f>IF(E279="","",COUNTA($E$191:E279))</f>
        <v>86</v>
      </c>
      <c r="B279" s="41" t="s">
        <v>17</v>
      </c>
      <c r="C279" s="3" t="s">
        <v>2101</v>
      </c>
      <c r="D279" s="87" t="s">
        <v>2275</v>
      </c>
      <c r="E279" s="96">
        <v>668800</v>
      </c>
      <c r="F279" s="143"/>
    </row>
    <row r="280" spans="1:6" ht="33">
      <c r="A280" s="3">
        <f>IF(E280="","",COUNTA($E$191:E280))</f>
        <v>87</v>
      </c>
      <c r="B280" s="41" t="s">
        <v>18</v>
      </c>
      <c r="C280" s="3" t="s">
        <v>2101</v>
      </c>
      <c r="D280" s="87" t="s">
        <v>2279</v>
      </c>
      <c r="E280" s="96">
        <v>231000.00000000003</v>
      </c>
      <c r="F280" s="143"/>
    </row>
    <row r="281" spans="1:6" ht="33">
      <c r="A281" s="3">
        <f>IF(E281="","",COUNTA($E$191:E281))</f>
        <v>88</v>
      </c>
      <c r="B281" s="41" t="s">
        <v>19</v>
      </c>
      <c r="C281" s="3" t="s">
        <v>2101</v>
      </c>
      <c r="D281" s="87" t="s">
        <v>2280</v>
      </c>
      <c r="E281" s="96">
        <v>179300</v>
      </c>
      <c r="F281" s="143"/>
    </row>
    <row r="282" spans="1:6" ht="33">
      <c r="A282" s="3">
        <f>IF(E282="","",COUNTA($E$191:E282))</f>
        <v>89</v>
      </c>
      <c r="B282" s="41" t="s">
        <v>20</v>
      </c>
      <c r="C282" s="3" t="s">
        <v>2101</v>
      </c>
      <c r="D282" s="87" t="s">
        <v>2281</v>
      </c>
      <c r="E282" s="96">
        <v>246400.00000000003</v>
      </c>
      <c r="F282" s="143"/>
    </row>
    <row r="283" spans="1:6" ht="33">
      <c r="A283" s="3">
        <f>IF(E283="","",COUNTA($E$191:E283))</f>
        <v>90</v>
      </c>
      <c r="B283" s="41" t="s">
        <v>21</v>
      </c>
      <c r="C283" s="3" t="s">
        <v>2101</v>
      </c>
      <c r="D283" s="87" t="s">
        <v>2273</v>
      </c>
      <c r="E283" s="96">
        <v>324500</v>
      </c>
      <c r="F283" s="143"/>
    </row>
    <row r="284" spans="1:6" ht="33">
      <c r="A284" s="3">
        <f>IF(E284="","",COUNTA($E$191:E284))</f>
        <v>91</v>
      </c>
      <c r="B284" s="41" t="s">
        <v>22</v>
      </c>
      <c r="C284" s="3" t="s">
        <v>2101</v>
      </c>
      <c r="D284" s="87" t="s">
        <v>2275</v>
      </c>
      <c r="E284" s="96">
        <v>668800</v>
      </c>
      <c r="F284" s="143"/>
    </row>
    <row r="285" spans="1:6" ht="33">
      <c r="A285" s="3">
        <f>IF(E285="","",COUNTA($E$191:E285))</f>
        <v>92</v>
      </c>
      <c r="B285" s="41" t="s">
        <v>23</v>
      </c>
      <c r="C285" s="3" t="s">
        <v>2101</v>
      </c>
      <c r="D285" s="87" t="s">
        <v>2281</v>
      </c>
      <c r="E285" s="96">
        <v>338800</v>
      </c>
      <c r="F285" s="143"/>
    </row>
    <row r="286" spans="1:6" ht="33">
      <c r="A286" s="3">
        <f>IF(E286="","",COUNTA($E$191:E286))</f>
        <v>93</v>
      </c>
      <c r="B286" s="41" t="s">
        <v>24</v>
      </c>
      <c r="C286" s="3" t="s">
        <v>2101</v>
      </c>
      <c r="D286" s="87" t="s">
        <v>2273</v>
      </c>
      <c r="E286" s="96">
        <v>485100.00000000006</v>
      </c>
      <c r="F286" s="143"/>
    </row>
    <row r="287" spans="1:6" ht="33">
      <c r="A287" s="3">
        <f>IF(E287="","",COUNTA($E$191:E287))</f>
        <v>94</v>
      </c>
      <c r="B287" s="41" t="s">
        <v>25</v>
      </c>
      <c r="C287" s="3" t="s">
        <v>2101</v>
      </c>
      <c r="D287" s="87" t="s">
        <v>2273</v>
      </c>
      <c r="E287" s="96">
        <v>320100</v>
      </c>
      <c r="F287" s="143"/>
    </row>
    <row r="288" spans="1:6" ht="33">
      <c r="A288" s="3">
        <f>IF(E288="","",COUNTA($E$191:E288))</f>
        <v>95</v>
      </c>
      <c r="B288" s="41" t="s">
        <v>26</v>
      </c>
      <c r="C288" s="3" t="s">
        <v>2101</v>
      </c>
      <c r="D288" s="87" t="s">
        <v>2279</v>
      </c>
      <c r="E288" s="96">
        <v>217800.00000000003</v>
      </c>
      <c r="F288" s="143"/>
    </row>
    <row r="289" spans="1:6" ht="33">
      <c r="A289" s="3">
        <f>IF(E289="","",COUNTA($E$191:E289))</f>
        <v>96</v>
      </c>
      <c r="B289" s="41" t="s">
        <v>27</v>
      </c>
      <c r="C289" s="3" t="s">
        <v>2101</v>
      </c>
      <c r="D289" s="87" t="s">
        <v>2281</v>
      </c>
      <c r="E289" s="96">
        <v>231000.00000000003</v>
      </c>
      <c r="F289" s="143"/>
    </row>
    <row r="290" spans="1:6" ht="33">
      <c r="A290" s="3">
        <f>IF(E290="","",COUNTA($E$191:E290))</f>
        <v>97</v>
      </c>
      <c r="B290" s="41" t="s">
        <v>28</v>
      </c>
      <c r="C290" s="3" t="s">
        <v>2101</v>
      </c>
      <c r="D290" s="87" t="s">
        <v>2282</v>
      </c>
      <c r="E290" s="96">
        <v>223300.00000000003</v>
      </c>
      <c r="F290" s="143"/>
    </row>
    <row r="291" spans="1:6" ht="33">
      <c r="A291" s="3">
        <f>IF(E291="","",COUNTA($E$191:E291))</f>
        <v>98</v>
      </c>
      <c r="B291" s="41" t="s">
        <v>29</v>
      </c>
      <c r="C291" s="3" t="s">
        <v>2101</v>
      </c>
      <c r="D291" s="87" t="s">
        <v>2273</v>
      </c>
      <c r="E291" s="96">
        <v>345400</v>
      </c>
      <c r="F291" s="143"/>
    </row>
    <row r="292" spans="1:6" ht="33">
      <c r="A292" s="3">
        <f>IF(E292="","",COUNTA($E$191:E292))</f>
        <v>99</v>
      </c>
      <c r="B292" s="41" t="s">
        <v>30</v>
      </c>
      <c r="C292" s="3" t="s">
        <v>2101</v>
      </c>
      <c r="D292" s="87" t="s">
        <v>2279</v>
      </c>
      <c r="E292" s="96">
        <v>179300</v>
      </c>
      <c r="F292" s="143"/>
    </row>
    <row r="293" spans="1:6" ht="33">
      <c r="A293" s="3">
        <f>IF(E293="","",COUNTA($E$191:E293))</f>
        <v>100</v>
      </c>
      <c r="B293" s="41" t="s">
        <v>31</v>
      </c>
      <c r="C293" s="3" t="s">
        <v>2101</v>
      </c>
      <c r="D293" s="87" t="s">
        <v>2281</v>
      </c>
      <c r="E293" s="96">
        <v>179300</v>
      </c>
      <c r="F293" s="143"/>
    </row>
    <row r="294" spans="1:6" ht="33">
      <c r="A294" s="3">
        <f>IF(E294="","",COUNTA($E$191:E294))</f>
        <v>101</v>
      </c>
      <c r="B294" s="41" t="s">
        <v>32</v>
      </c>
      <c r="C294" s="3" t="s">
        <v>2101</v>
      </c>
      <c r="D294" s="87" t="s">
        <v>2282</v>
      </c>
      <c r="E294" s="96">
        <v>194700.00000000003</v>
      </c>
      <c r="F294" s="143"/>
    </row>
    <row r="295" spans="1:6" ht="33">
      <c r="A295" s="3">
        <f>IF(E295="","",COUNTA($E$191:E295))</f>
        <v>102</v>
      </c>
      <c r="B295" s="41" t="s">
        <v>33</v>
      </c>
      <c r="C295" s="3" t="s">
        <v>2101</v>
      </c>
      <c r="D295" s="87" t="s">
        <v>2273</v>
      </c>
      <c r="E295" s="96">
        <v>302500</v>
      </c>
      <c r="F295" s="143"/>
    </row>
    <row r="296" spans="1:6" ht="33">
      <c r="A296" s="3">
        <f>IF(E296="","",COUNTA($E$191:E296))</f>
        <v>103</v>
      </c>
      <c r="B296" s="41" t="s">
        <v>34</v>
      </c>
      <c r="C296" s="3" t="s">
        <v>2101</v>
      </c>
      <c r="D296" s="87" t="s">
        <v>2275</v>
      </c>
      <c r="E296" s="96">
        <v>405900.00000000006</v>
      </c>
      <c r="F296" s="143"/>
    </row>
    <row r="297" spans="1:6" ht="33">
      <c r="A297" s="3">
        <f>IF(E297="","",COUNTA($E$191:E297))</f>
        <v>104</v>
      </c>
      <c r="B297" s="41" t="s">
        <v>35</v>
      </c>
      <c r="C297" s="3" t="s">
        <v>2101</v>
      </c>
      <c r="D297" s="87" t="s">
        <v>2279</v>
      </c>
      <c r="E297" s="96">
        <v>443300.00000000006</v>
      </c>
      <c r="F297" s="143"/>
    </row>
    <row r="298" spans="1:6" ht="33">
      <c r="A298" s="3">
        <f>IF(E298="","",COUNTA($E$191:E298))</f>
        <v>105</v>
      </c>
      <c r="B298" s="41" t="s">
        <v>36</v>
      </c>
      <c r="C298" s="3" t="s">
        <v>2101</v>
      </c>
      <c r="D298" s="87" t="s">
        <v>2281</v>
      </c>
      <c r="E298" s="96">
        <v>443300.00000000006</v>
      </c>
      <c r="F298" s="143"/>
    </row>
    <row r="299" spans="1:6" ht="33">
      <c r="A299" s="3">
        <f>IF(E299="","",COUNTA($E$191:E299))</f>
        <v>106</v>
      </c>
      <c r="B299" s="41" t="s">
        <v>37</v>
      </c>
      <c r="C299" s="3" t="s">
        <v>2101</v>
      </c>
      <c r="D299" s="87" t="s">
        <v>2273</v>
      </c>
      <c r="E299" s="96">
        <v>814000.0000000001</v>
      </c>
      <c r="F299" s="143"/>
    </row>
    <row r="300" spans="1:6" ht="33">
      <c r="A300" s="3">
        <f>IF(E300="","",COUNTA($E$191:E300))</f>
        <v>107</v>
      </c>
      <c r="B300" s="41" t="s">
        <v>38</v>
      </c>
      <c r="C300" s="3" t="s">
        <v>2101</v>
      </c>
      <c r="D300" s="87" t="s">
        <v>2275</v>
      </c>
      <c r="E300" s="96">
        <v>1218800</v>
      </c>
      <c r="F300" s="143"/>
    </row>
    <row r="301" spans="1:6" ht="16.5">
      <c r="A301" s="3">
        <f>IF(E301="","",COUNTA($E$191:E301))</f>
      </c>
      <c r="B301" s="56" t="s">
        <v>39</v>
      </c>
      <c r="C301" s="3" t="s">
        <v>2101</v>
      </c>
      <c r="E301" s="96"/>
      <c r="F301" s="143"/>
    </row>
    <row r="302" spans="1:6" ht="33">
      <c r="A302" s="3">
        <f>IF(E302="","",COUNTA($E$191:E302))</f>
        <v>108</v>
      </c>
      <c r="B302" s="41" t="s">
        <v>40</v>
      </c>
      <c r="C302" s="3" t="s">
        <v>2101</v>
      </c>
      <c r="D302" s="87" t="s">
        <v>2272</v>
      </c>
      <c r="E302" s="96">
        <v>440000.00000000006</v>
      </c>
      <c r="F302" s="143"/>
    </row>
    <row r="303" spans="1:6" ht="33">
      <c r="A303" s="3">
        <f>IF(E303="","",COUNTA($E$191:E303))</f>
        <v>109</v>
      </c>
      <c r="B303" s="41" t="s">
        <v>41</v>
      </c>
      <c r="C303" s="3" t="s">
        <v>2101</v>
      </c>
      <c r="D303" s="87" t="s">
        <v>2273</v>
      </c>
      <c r="E303" s="96">
        <v>377300.00000000006</v>
      </c>
      <c r="F303" s="143"/>
    </row>
    <row r="304" spans="1:6" ht="33">
      <c r="A304" s="3">
        <f>IF(E304="","",COUNTA($E$191:E304))</f>
        <v>110</v>
      </c>
      <c r="B304" s="41" t="s">
        <v>42</v>
      </c>
      <c r="C304" s="3" t="s">
        <v>2101</v>
      </c>
      <c r="D304" s="87" t="s">
        <v>2273</v>
      </c>
      <c r="E304" s="96">
        <v>413600.00000000006</v>
      </c>
      <c r="F304" s="143"/>
    </row>
    <row r="305" spans="1:6" ht="33">
      <c r="A305" s="3">
        <f>IF(E305="","",COUNTA($E$191:E305))</f>
        <v>111</v>
      </c>
      <c r="B305" s="41" t="s">
        <v>43</v>
      </c>
      <c r="C305" s="3" t="s">
        <v>2101</v>
      </c>
      <c r="D305" s="87" t="s">
        <v>2274</v>
      </c>
      <c r="E305" s="96">
        <v>531300</v>
      </c>
      <c r="F305" s="143"/>
    </row>
    <row r="306" spans="1:6" ht="33">
      <c r="A306" s="3">
        <f>IF(E306="","",COUNTA($E$191:E306))</f>
        <v>112</v>
      </c>
      <c r="B306" s="41" t="s">
        <v>44</v>
      </c>
      <c r="C306" s="3" t="s">
        <v>2101</v>
      </c>
      <c r="D306" s="87" t="s">
        <v>2072</v>
      </c>
      <c r="E306" s="96">
        <v>1015300.0000000001</v>
      </c>
      <c r="F306" s="143"/>
    </row>
    <row r="307" spans="1:6" ht="33">
      <c r="A307" s="3">
        <f>IF(E307="","",COUNTA($E$191:E307))</f>
        <v>113</v>
      </c>
      <c r="B307" s="41" t="s">
        <v>45</v>
      </c>
      <c r="C307" s="3" t="s">
        <v>2101</v>
      </c>
      <c r="D307" s="87" t="s">
        <v>2273</v>
      </c>
      <c r="E307" s="96">
        <v>477400.00000000006</v>
      </c>
      <c r="F307" s="143"/>
    </row>
    <row r="308" spans="1:6" ht="33">
      <c r="A308" s="3">
        <f>IF(E308="","",COUNTA($E$191:E308))</f>
        <v>114</v>
      </c>
      <c r="B308" s="41" t="s">
        <v>46</v>
      </c>
      <c r="C308" s="3" t="s">
        <v>2101</v>
      </c>
      <c r="D308" s="87" t="s">
        <v>2277</v>
      </c>
      <c r="E308" s="96">
        <v>431200.00000000006</v>
      </c>
      <c r="F308" s="143"/>
    </row>
    <row r="309" spans="1:6" ht="16.5">
      <c r="A309" s="3">
        <f>IF(E309="","",COUNTA($E$191:E309))</f>
      </c>
      <c r="B309" s="56" t="s">
        <v>47</v>
      </c>
      <c r="C309" s="3" t="s">
        <v>2101</v>
      </c>
      <c r="E309" s="96"/>
      <c r="F309" s="143"/>
    </row>
    <row r="310" spans="1:6" ht="33">
      <c r="A310" s="3">
        <f>IF(E310="","",COUNTA($E$191:E310))</f>
        <v>115</v>
      </c>
      <c r="B310" s="41" t="s">
        <v>48</v>
      </c>
      <c r="C310" s="3" t="s">
        <v>2101</v>
      </c>
      <c r="D310" s="87" t="s">
        <v>2278</v>
      </c>
      <c r="E310" s="96">
        <v>118800.00000000001</v>
      </c>
      <c r="F310" s="143"/>
    </row>
    <row r="311" spans="1:6" ht="33">
      <c r="A311" s="3">
        <f>IF(E311="","",COUNTA($E$191:E311))</f>
        <v>116</v>
      </c>
      <c r="B311" s="41" t="s">
        <v>49</v>
      </c>
      <c r="C311" s="3" t="s">
        <v>2101</v>
      </c>
      <c r="D311" s="87" t="s">
        <v>2281</v>
      </c>
      <c r="E311" s="96">
        <v>134200</v>
      </c>
      <c r="F311" s="143"/>
    </row>
    <row r="312" spans="1:6" ht="33">
      <c r="A312" s="3">
        <f>IF(E312="","",COUNTA($E$191:E312))</f>
        <v>117</v>
      </c>
      <c r="B312" s="41" t="s">
        <v>50</v>
      </c>
      <c r="C312" s="3" t="s">
        <v>2101</v>
      </c>
      <c r="D312" s="87" t="s">
        <v>2311</v>
      </c>
      <c r="E312" s="96">
        <v>244200.00000000003</v>
      </c>
      <c r="F312" s="143"/>
    </row>
    <row r="313" spans="1:6" ht="33">
      <c r="A313" s="3">
        <f>IF(E313="","",COUNTA($E$191:E313))</f>
        <v>118</v>
      </c>
      <c r="B313" s="41" t="s">
        <v>51</v>
      </c>
      <c r="C313" s="3" t="s">
        <v>2101</v>
      </c>
      <c r="D313" s="87" t="s">
        <v>2273</v>
      </c>
      <c r="E313" s="96">
        <v>262900</v>
      </c>
      <c r="F313" s="143"/>
    </row>
    <row r="314" spans="1:6" ht="33">
      <c r="A314" s="3">
        <f>IF(E314="","",COUNTA($E$191:E314))</f>
        <v>119</v>
      </c>
      <c r="B314" s="41" t="s">
        <v>52</v>
      </c>
      <c r="C314" s="3" t="s">
        <v>2101</v>
      </c>
      <c r="D314" s="87" t="s">
        <v>2072</v>
      </c>
      <c r="E314" s="96">
        <v>569800</v>
      </c>
      <c r="F314" s="143"/>
    </row>
    <row r="315" spans="1:6" ht="17.25">
      <c r="A315" s="3">
        <f>IF(E315="","",COUNTA($E$191:E315))</f>
      </c>
      <c r="B315" s="49" t="s">
        <v>115</v>
      </c>
      <c r="C315" s="3" t="s">
        <v>2101</v>
      </c>
      <c r="E315" s="96"/>
      <c r="F315" s="143"/>
    </row>
    <row r="316" spans="1:6" ht="16.5">
      <c r="A316" s="3">
        <f>IF(E316="","",COUNTA($E$191:E316))</f>
      </c>
      <c r="B316" s="56" t="s">
        <v>53</v>
      </c>
      <c r="C316" s="3" t="s">
        <v>2101</v>
      </c>
      <c r="E316" s="96"/>
      <c r="F316" s="143"/>
    </row>
    <row r="317" spans="1:6" ht="49.5">
      <c r="A317" s="3">
        <f>IF(E317="","",COUNTA($E$191:E317))</f>
        <v>120</v>
      </c>
      <c r="B317" s="41" t="s">
        <v>54</v>
      </c>
      <c r="C317" s="3" t="s">
        <v>2101</v>
      </c>
      <c r="D317" s="87" t="s">
        <v>2312</v>
      </c>
      <c r="E317" s="96">
        <v>221100.00000000003</v>
      </c>
      <c r="F317" s="143"/>
    </row>
    <row r="318" spans="1:6" ht="49.5">
      <c r="A318" s="3">
        <f>IF(E318="","",COUNTA($E$191:E318))</f>
        <v>121</v>
      </c>
      <c r="B318" s="41" t="s">
        <v>55</v>
      </c>
      <c r="C318" s="3" t="s">
        <v>2101</v>
      </c>
      <c r="D318" s="87" t="s">
        <v>2312</v>
      </c>
      <c r="E318" s="96">
        <v>213400.00000000003</v>
      </c>
      <c r="F318" s="143"/>
    </row>
    <row r="319" spans="1:6" ht="49.5">
      <c r="A319" s="3">
        <f>IF(E319="","",COUNTA($E$191:E319))</f>
        <v>122</v>
      </c>
      <c r="B319" s="41" t="s">
        <v>56</v>
      </c>
      <c r="C319" s="3" t="s">
        <v>2101</v>
      </c>
      <c r="D319" s="87" t="s">
        <v>2312</v>
      </c>
      <c r="E319" s="96">
        <v>261800.00000000003</v>
      </c>
      <c r="F319" s="143"/>
    </row>
    <row r="320" spans="1:6" ht="49.5">
      <c r="A320" s="3">
        <f>IF(E320="","",COUNTA($E$191:E320))</f>
        <v>123</v>
      </c>
      <c r="B320" s="41" t="s">
        <v>57</v>
      </c>
      <c r="C320" s="3" t="s">
        <v>2101</v>
      </c>
      <c r="D320" s="87" t="s">
        <v>2312</v>
      </c>
      <c r="E320" s="96">
        <v>223300.00000000003</v>
      </c>
      <c r="F320" s="143"/>
    </row>
    <row r="321" spans="1:6" ht="49.5">
      <c r="A321" s="3">
        <f>IF(E321="","",COUNTA($E$191:E321))</f>
        <v>124</v>
      </c>
      <c r="B321" s="41" t="s">
        <v>58</v>
      </c>
      <c r="C321" s="3" t="s">
        <v>2101</v>
      </c>
      <c r="D321" s="87" t="s">
        <v>2312</v>
      </c>
      <c r="E321" s="96">
        <v>269500</v>
      </c>
      <c r="F321" s="143"/>
    </row>
    <row r="322" spans="1:6" ht="49.5">
      <c r="A322" s="3">
        <f>IF(E322="","",COUNTA($E$191:E322))</f>
        <v>125</v>
      </c>
      <c r="B322" s="41" t="s">
        <v>59</v>
      </c>
      <c r="C322" s="3" t="s">
        <v>2101</v>
      </c>
      <c r="D322" s="87" t="s">
        <v>2312</v>
      </c>
      <c r="E322" s="96">
        <v>420200.00000000006</v>
      </c>
      <c r="F322" s="143"/>
    </row>
    <row r="323" spans="1:6" ht="16.5">
      <c r="A323" s="3">
        <f>IF(E323="","",COUNTA($E$191:E323))</f>
      </c>
      <c r="B323" s="56" t="s">
        <v>60</v>
      </c>
      <c r="C323" s="3" t="s">
        <v>2101</v>
      </c>
      <c r="E323" s="96"/>
      <c r="F323" s="143"/>
    </row>
    <row r="324" spans="1:6" ht="49.5">
      <c r="A324" s="3">
        <f>IF(E324="","",COUNTA($E$191:E324))</f>
        <v>126</v>
      </c>
      <c r="B324" s="41" t="s">
        <v>61</v>
      </c>
      <c r="C324" s="3" t="s">
        <v>2101</v>
      </c>
      <c r="D324" s="87" t="s">
        <v>2313</v>
      </c>
      <c r="E324" s="96">
        <v>310200</v>
      </c>
      <c r="F324" s="143"/>
    </row>
    <row r="325" spans="1:6" ht="49.5">
      <c r="A325" s="3">
        <f>IF(E325="","",COUNTA($E$191:E325))</f>
        <v>127</v>
      </c>
      <c r="B325" s="41" t="s">
        <v>62</v>
      </c>
      <c r="C325" s="3" t="s">
        <v>2101</v>
      </c>
      <c r="D325" s="87" t="s">
        <v>2313</v>
      </c>
      <c r="E325" s="96">
        <v>300300</v>
      </c>
      <c r="F325" s="143"/>
    </row>
    <row r="326" spans="1:6" ht="49.5">
      <c r="A326" s="3">
        <f>IF(E326="","",COUNTA($E$191:E326))</f>
        <v>128</v>
      </c>
      <c r="B326" s="41" t="s">
        <v>63</v>
      </c>
      <c r="C326" s="3" t="s">
        <v>2101</v>
      </c>
      <c r="D326" s="87" t="s">
        <v>2313</v>
      </c>
      <c r="E326" s="96">
        <v>304700</v>
      </c>
      <c r="F326" s="143"/>
    </row>
    <row r="327" spans="1:6" ht="49.5">
      <c r="A327" s="3">
        <f>IF(E327="","",COUNTA($E$191:E327))</f>
        <v>129</v>
      </c>
      <c r="B327" s="41" t="s">
        <v>64</v>
      </c>
      <c r="C327" s="3" t="s">
        <v>2101</v>
      </c>
      <c r="D327" s="87" t="s">
        <v>2313</v>
      </c>
      <c r="E327" s="96">
        <v>551100</v>
      </c>
      <c r="F327" s="143"/>
    </row>
    <row r="328" spans="1:6" ht="49.5">
      <c r="A328" s="3">
        <f>IF(E328="","",COUNTA($E$191:E328))</f>
        <v>130</v>
      </c>
      <c r="B328" s="41" t="s">
        <v>65</v>
      </c>
      <c r="C328" s="3" t="s">
        <v>2101</v>
      </c>
      <c r="D328" s="87" t="s">
        <v>2313</v>
      </c>
      <c r="E328" s="96">
        <v>211200.00000000003</v>
      </c>
      <c r="F328" s="143"/>
    </row>
    <row r="329" spans="1:6" ht="49.5">
      <c r="A329" s="3">
        <f>IF(E329="","",COUNTA($E$191:E329))</f>
        <v>131</v>
      </c>
      <c r="B329" s="41" t="s">
        <v>66</v>
      </c>
      <c r="C329" s="3" t="s">
        <v>2101</v>
      </c>
      <c r="D329" s="87" t="s">
        <v>2313</v>
      </c>
      <c r="E329" s="96">
        <v>267300</v>
      </c>
      <c r="F329" s="143"/>
    </row>
    <row r="330" spans="1:6" ht="49.5">
      <c r="A330" s="3">
        <f>IF(E330="","",COUNTA($E$191:E330))</f>
        <v>132</v>
      </c>
      <c r="B330" s="41" t="s">
        <v>67</v>
      </c>
      <c r="C330" s="3" t="s">
        <v>2101</v>
      </c>
      <c r="D330" s="87" t="s">
        <v>2314</v>
      </c>
      <c r="E330" s="96">
        <v>517000.00000000006</v>
      </c>
      <c r="F330" s="143"/>
    </row>
    <row r="331" spans="1:6" ht="49.5">
      <c r="A331" s="3">
        <f>IF(E331="","",COUNTA($E$191:E331))</f>
        <v>133</v>
      </c>
      <c r="B331" s="41" t="s">
        <v>68</v>
      </c>
      <c r="C331" s="3" t="s">
        <v>2101</v>
      </c>
      <c r="D331" s="87" t="s">
        <v>2314</v>
      </c>
      <c r="E331" s="96">
        <v>518100.00000000006</v>
      </c>
      <c r="F331" s="143"/>
    </row>
    <row r="332" spans="1:6" ht="49.5">
      <c r="A332" s="3">
        <f>IF(E332="","",COUNTA($E$191:E332))</f>
        <v>134</v>
      </c>
      <c r="B332" s="41" t="s">
        <v>69</v>
      </c>
      <c r="C332" s="3" t="s">
        <v>2101</v>
      </c>
      <c r="D332" s="87" t="s">
        <v>2314</v>
      </c>
      <c r="E332" s="96">
        <v>546700</v>
      </c>
      <c r="F332" s="143"/>
    </row>
    <row r="333" spans="1:6" ht="49.5">
      <c r="A333" s="3">
        <f>IF(E333="","",COUNTA($E$191:E333))</f>
        <v>135</v>
      </c>
      <c r="B333" s="41" t="s">
        <v>70</v>
      </c>
      <c r="C333" s="3" t="s">
        <v>2101</v>
      </c>
      <c r="D333" s="87" t="s">
        <v>2314</v>
      </c>
      <c r="E333" s="96">
        <v>459800.00000000006</v>
      </c>
      <c r="F333" s="143"/>
    </row>
    <row r="334" spans="1:6" ht="49.5">
      <c r="A334" s="3">
        <f>IF(E334="","",COUNTA($E$191:E334))</f>
        <v>136</v>
      </c>
      <c r="B334" s="41" t="s">
        <v>71</v>
      </c>
      <c r="C334" s="3" t="s">
        <v>2101</v>
      </c>
      <c r="D334" s="87" t="s">
        <v>2314</v>
      </c>
      <c r="E334" s="96">
        <v>376200.00000000006</v>
      </c>
      <c r="F334" s="143"/>
    </row>
    <row r="335" spans="1:6" ht="49.5">
      <c r="A335" s="3">
        <f>IF(E335="","",COUNTA($E$191:E335))</f>
        <v>137</v>
      </c>
      <c r="B335" s="41" t="s">
        <v>72</v>
      </c>
      <c r="C335" s="3" t="s">
        <v>2101</v>
      </c>
      <c r="D335" s="87" t="s">
        <v>2314</v>
      </c>
      <c r="E335" s="96">
        <v>292600</v>
      </c>
      <c r="F335" s="143"/>
    </row>
    <row r="336" spans="1:6" ht="49.5">
      <c r="A336" s="3">
        <f>IF(E336="","",COUNTA($E$191:E336))</f>
        <v>138</v>
      </c>
      <c r="B336" s="41" t="s">
        <v>73</v>
      </c>
      <c r="C336" s="3" t="s">
        <v>2101</v>
      </c>
      <c r="D336" s="87" t="s">
        <v>2314</v>
      </c>
      <c r="E336" s="96">
        <v>603900</v>
      </c>
      <c r="F336" s="143"/>
    </row>
    <row r="337" spans="1:6" ht="49.5">
      <c r="A337" s="3">
        <f>IF(E337="","",COUNTA($E$191:E337))</f>
        <v>139</v>
      </c>
      <c r="B337" s="41" t="s">
        <v>74</v>
      </c>
      <c r="C337" s="3" t="s">
        <v>2101</v>
      </c>
      <c r="D337" s="87" t="s">
        <v>2314</v>
      </c>
      <c r="E337" s="96">
        <v>529100</v>
      </c>
      <c r="F337" s="143"/>
    </row>
    <row r="338" spans="1:6" ht="49.5">
      <c r="A338" s="3">
        <f>IF(E338="","",COUNTA($E$191:E338))</f>
        <v>140</v>
      </c>
      <c r="B338" s="41" t="s">
        <v>75</v>
      </c>
      <c r="C338" s="3" t="s">
        <v>2101</v>
      </c>
      <c r="D338" s="87" t="s">
        <v>2314</v>
      </c>
      <c r="E338" s="96">
        <v>322300</v>
      </c>
      <c r="F338" s="143"/>
    </row>
    <row r="339" spans="1:6" ht="16.5">
      <c r="A339" s="3">
        <f>IF(E339="","",COUNTA($E$191:E339))</f>
      </c>
      <c r="B339" s="56" t="s">
        <v>76</v>
      </c>
      <c r="C339" s="3" t="s">
        <v>2101</v>
      </c>
      <c r="E339" s="96"/>
      <c r="F339" s="143"/>
    </row>
    <row r="340" spans="1:6" ht="49.5">
      <c r="A340" s="3">
        <f>IF(E340="","",COUNTA($E$191:E340))</f>
        <v>141</v>
      </c>
      <c r="B340" s="41" t="s">
        <v>77</v>
      </c>
      <c r="C340" s="3" t="s">
        <v>2101</v>
      </c>
      <c r="D340" s="87" t="s">
        <v>2315</v>
      </c>
      <c r="E340" s="96">
        <v>52800.00000000001</v>
      </c>
      <c r="F340" s="143"/>
    </row>
    <row r="341" spans="1:6" ht="49.5">
      <c r="A341" s="3">
        <f>IF(E341="","",COUNTA($E$191:E341))</f>
        <v>142</v>
      </c>
      <c r="B341" s="41" t="s">
        <v>78</v>
      </c>
      <c r="C341" s="3" t="s">
        <v>2101</v>
      </c>
      <c r="D341" s="87" t="s">
        <v>2315</v>
      </c>
      <c r="E341" s="96">
        <v>47300.00000000001</v>
      </c>
      <c r="F341" s="143"/>
    </row>
    <row r="342" spans="1:6" ht="49.5">
      <c r="A342" s="3">
        <f>IF(E342="","",COUNTA($E$191:E342))</f>
        <v>143</v>
      </c>
      <c r="B342" s="41" t="s">
        <v>79</v>
      </c>
      <c r="C342" s="3" t="s">
        <v>2101</v>
      </c>
      <c r="D342" s="87" t="s">
        <v>2316</v>
      </c>
      <c r="E342" s="96">
        <v>79200</v>
      </c>
      <c r="F342" s="143"/>
    </row>
    <row r="343" spans="1:6" ht="49.5">
      <c r="A343" s="3">
        <f>IF(E343="","",COUNTA($E$191:E343))</f>
        <v>144</v>
      </c>
      <c r="B343" s="41" t="s">
        <v>80</v>
      </c>
      <c r="C343" s="3" t="s">
        <v>2101</v>
      </c>
      <c r="D343" s="87" t="s">
        <v>2317</v>
      </c>
      <c r="E343" s="96">
        <v>118800.00000000001</v>
      </c>
      <c r="F343" s="143"/>
    </row>
    <row r="344" spans="1:6" ht="16.5">
      <c r="A344" s="3">
        <f>IF(E344="","",COUNTA($E$191:E344))</f>
      </c>
      <c r="B344" s="56" t="s">
        <v>81</v>
      </c>
      <c r="C344" s="3" t="s">
        <v>2101</v>
      </c>
      <c r="E344" s="96"/>
      <c r="F344" s="143"/>
    </row>
    <row r="345" spans="1:6" ht="33">
      <c r="A345" s="3">
        <f>IF(E345="","",COUNTA($E$191:E345))</f>
        <v>145</v>
      </c>
      <c r="B345" s="41" t="s">
        <v>82</v>
      </c>
      <c r="C345" s="3" t="s">
        <v>2101</v>
      </c>
      <c r="D345" s="87" t="s">
        <v>2318</v>
      </c>
      <c r="E345" s="96">
        <v>49500.00000000001</v>
      </c>
      <c r="F345" s="143"/>
    </row>
    <row r="346" spans="1:6" ht="49.5">
      <c r="A346" s="3">
        <f>IF(E346="","",COUNTA($E$191:E346))</f>
        <v>146</v>
      </c>
      <c r="B346" s="41" t="s">
        <v>83</v>
      </c>
      <c r="C346" s="3" t="s">
        <v>2101</v>
      </c>
      <c r="D346" s="87" t="s">
        <v>2318</v>
      </c>
      <c r="E346" s="96">
        <v>46200.00000000001</v>
      </c>
      <c r="F346" s="143"/>
    </row>
    <row r="347" spans="1:6" ht="49.5">
      <c r="A347" s="3">
        <f>IF(E347="","",COUNTA($E$191:E347))</f>
        <v>147</v>
      </c>
      <c r="B347" s="41" t="s">
        <v>84</v>
      </c>
      <c r="C347" s="3" t="s">
        <v>2101</v>
      </c>
      <c r="D347" s="87" t="s">
        <v>2318</v>
      </c>
      <c r="E347" s="96">
        <v>49500.00000000001</v>
      </c>
      <c r="F347" s="143"/>
    </row>
    <row r="348" spans="1:6" ht="16.5">
      <c r="A348" s="3">
        <f>IF(E348="","",COUNTA($E$191:E348))</f>
      </c>
      <c r="B348" s="56" t="s">
        <v>85</v>
      </c>
      <c r="C348" s="3" t="s">
        <v>2101</v>
      </c>
      <c r="E348" s="96"/>
      <c r="F348" s="143"/>
    </row>
    <row r="349" spans="1:6" ht="49.5">
      <c r="A349" s="3">
        <f>IF(E349="","",COUNTA($E$191:E349))</f>
        <v>148</v>
      </c>
      <c r="B349" s="41" t="s">
        <v>86</v>
      </c>
      <c r="C349" s="3" t="s">
        <v>2101</v>
      </c>
      <c r="D349" s="87" t="s">
        <v>2319</v>
      </c>
      <c r="E349" s="96">
        <v>822800.0000000001</v>
      </c>
      <c r="F349" s="143"/>
    </row>
    <row r="350" spans="1:6" ht="49.5">
      <c r="A350" s="3">
        <f>IF(E350="","",COUNTA($E$191:E350))</f>
        <v>149</v>
      </c>
      <c r="B350" s="41" t="s">
        <v>87</v>
      </c>
      <c r="C350" s="3" t="s">
        <v>2101</v>
      </c>
      <c r="D350" s="87" t="s">
        <v>2319</v>
      </c>
      <c r="E350" s="96">
        <v>853600.0000000001</v>
      </c>
      <c r="F350" s="143"/>
    </row>
    <row r="351" spans="1:6" ht="49.5">
      <c r="A351" s="3">
        <f>IF(E351="","",COUNTA($E$191:E351))</f>
        <v>150</v>
      </c>
      <c r="B351" s="41" t="s">
        <v>88</v>
      </c>
      <c r="C351" s="3" t="s">
        <v>2101</v>
      </c>
      <c r="D351" s="87" t="s">
        <v>2319</v>
      </c>
      <c r="E351" s="96">
        <v>995500.0000000001</v>
      </c>
      <c r="F351" s="143"/>
    </row>
    <row r="352" spans="1:6" ht="49.5">
      <c r="A352" s="3">
        <f>IF(E352="","",COUNTA($E$191:E352))</f>
        <v>151</v>
      </c>
      <c r="B352" s="41" t="s">
        <v>89</v>
      </c>
      <c r="C352" s="3" t="s">
        <v>2101</v>
      </c>
      <c r="D352" s="87" t="s">
        <v>2320</v>
      </c>
      <c r="E352" s="96">
        <v>760100.0000000001</v>
      </c>
      <c r="F352" s="143"/>
    </row>
    <row r="353" spans="1:6" ht="49.5">
      <c r="A353" s="3">
        <f>IF(E353="","",COUNTA($E$191:E353))</f>
        <v>152</v>
      </c>
      <c r="B353" s="41" t="s">
        <v>90</v>
      </c>
      <c r="C353" s="3" t="s">
        <v>2101</v>
      </c>
      <c r="D353" s="87" t="s">
        <v>2320</v>
      </c>
      <c r="E353" s="96">
        <v>853600.0000000001</v>
      </c>
      <c r="F353" s="143"/>
    </row>
    <row r="354" spans="1:6" ht="49.5">
      <c r="A354" s="3">
        <f>IF(E354="","",COUNTA($E$191:E354))</f>
        <v>153</v>
      </c>
      <c r="B354" s="41" t="s">
        <v>91</v>
      </c>
      <c r="C354" s="3" t="s">
        <v>2101</v>
      </c>
      <c r="D354" s="87" t="s">
        <v>2320</v>
      </c>
      <c r="E354" s="96">
        <v>995500.0000000001</v>
      </c>
      <c r="F354" s="143"/>
    </row>
    <row r="355" spans="1:6" ht="33">
      <c r="A355" s="3">
        <f>IF(E355="","",COUNTA($E$191:E355))</f>
        <v>154</v>
      </c>
      <c r="B355" s="41" t="s">
        <v>92</v>
      </c>
      <c r="C355" s="3" t="s">
        <v>2101</v>
      </c>
      <c r="E355" s="96">
        <v>521400.00000000006</v>
      </c>
      <c r="F355" s="143"/>
    </row>
    <row r="356" spans="1:6" ht="49.5">
      <c r="A356" s="3">
        <f>IF(E356="","",COUNTA($E$191:E356))</f>
        <v>155</v>
      </c>
      <c r="B356" s="41" t="s">
        <v>93</v>
      </c>
      <c r="C356" s="3" t="s">
        <v>2101</v>
      </c>
      <c r="E356" s="96">
        <v>591800</v>
      </c>
      <c r="F356" s="143"/>
    </row>
    <row r="357" spans="1:6" ht="49.5">
      <c r="A357" s="3">
        <f>IF(E357="","",COUNTA($E$191:E357))</f>
        <v>156</v>
      </c>
      <c r="B357" s="41" t="s">
        <v>94</v>
      </c>
      <c r="C357" s="3" t="s">
        <v>2101</v>
      </c>
      <c r="E357" s="96">
        <v>760100.0000000001</v>
      </c>
      <c r="F357" s="143"/>
    </row>
    <row r="358" spans="1:6" ht="33">
      <c r="A358" s="3">
        <f>IF(E358="","",COUNTA($E$191:E358))</f>
        <v>157</v>
      </c>
      <c r="B358" s="41" t="s">
        <v>95</v>
      </c>
      <c r="C358" s="3" t="s">
        <v>2101</v>
      </c>
      <c r="E358" s="96">
        <v>481800.00000000006</v>
      </c>
      <c r="F358" s="143"/>
    </row>
    <row r="359" spans="1:6" ht="49.5">
      <c r="A359" s="3">
        <f>IF(E359="","",COUNTA($E$191:E359))</f>
        <v>158</v>
      </c>
      <c r="B359" s="41" t="s">
        <v>96</v>
      </c>
      <c r="C359" s="3" t="s">
        <v>2101</v>
      </c>
      <c r="E359" s="96">
        <v>546700</v>
      </c>
      <c r="F359" s="143"/>
    </row>
    <row r="360" spans="1:6" ht="49.5">
      <c r="A360" s="3">
        <f>IF(E360="","",COUNTA($E$191:E360))</f>
        <v>159</v>
      </c>
      <c r="B360" s="41" t="s">
        <v>97</v>
      </c>
      <c r="C360" s="3" t="s">
        <v>2101</v>
      </c>
      <c r="E360" s="96">
        <v>954800.0000000001</v>
      </c>
      <c r="F360" s="143"/>
    </row>
    <row r="361" spans="1:2" ht="16.5">
      <c r="A361" s="36" t="s">
        <v>258</v>
      </c>
      <c r="B361" s="39" t="s">
        <v>112</v>
      </c>
    </row>
    <row r="362" spans="1:6" ht="19.5" customHeight="1">
      <c r="A362" s="3">
        <f>IF(E362="","",COUNTA($E$362:E362))</f>
        <v>1</v>
      </c>
      <c r="B362" s="40" t="s">
        <v>110</v>
      </c>
      <c r="C362" s="3" t="s">
        <v>2389</v>
      </c>
      <c r="E362" s="5">
        <v>72727</v>
      </c>
      <c r="F362" s="147" t="s">
        <v>2398</v>
      </c>
    </row>
    <row r="363" spans="1:6" ht="19.5">
      <c r="A363" s="3">
        <f>IF(E363="","",COUNTA($E$362:E363))</f>
        <v>2</v>
      </c>
      <c r="B363" s="40" t="s">
        <v>111</v>
      </c>
      <c r="C363" s="3" t="s">
        <v>2389</v>
      </c>
      <c r="E363" s="5">
        <v>74545</v>
      </c>
      <c r="F363" s="148"/>
    </row>
    <row r="364" spans="1:6" ht="19.5">
      <c r="A364" s="3">
        <f>IF(E364="","",COUNTA($E$362:E364))</f>
        <v>3</v>
      </c>
      <c r="B364" s="40" t="s">
        <v>100</v>
      </c>
      <c r="C364" s="3" t="s">
        <v>2389</v>
      </c>
      <c r="E364" s="5">
        <v>72727</v>
      </c>
      <c r="F364" s="148"/>
    </row>
    <row r="365" spans="1:6" ht="19.5">
      <c r="A365" s="3">
        <f>IF(E365="","",COUNTA($E$362:E365))</f>
        <v>4</v>
      </c>
      <c r="B365" s="40" t="s">
        <v>101</v>
      </c>
      <c r="C365" s="3" t="s">
        <v>2389</v>
      </c>
      <c r="E365" s="5">
        <v>74545</v>
      </c>
      <c r="F365" s="148"/>
    </row>
    <row r="366" spans="1:6" ht="19.5">
      <c r="A366" s="3">
        <f>IF(E366="","",COUNTA($E$362:E366))</f>
        <v>5</v>
      </c>
      <c r="B366" s="40" t="s">
        <v>102</v>
      </c>
      <c r="C366" s="3" t="s">
        <v>2389</v>
      </c>
      <c r="E366" s="5">
        <v>72727</v>
      </c>
      <c r="F366" s="148"/>
    </row>
    <row r="367" spans="1:6" ht="19.5">
      <c r="A367" s="3">
        <f>IF(E367="","",COUNTA($E$362:E367))</f>
        <v>6</v>
      </c>
      <c r="B367" s="40" t="s">
        <v>103</v>
      </c>
      <c r="C367" s="3" t="s">
        <v>2389</v>
      </c>
      <c r="E367" s="5">
        <v>74545</v>
      </c>
      <c r="F367" s="149"/>
    </row>
    <row r="368" spans="1:6" ht="19.5" customHeight="1">
      <c r="A368" s="3">
        <f>IF(E368="","",COUNTA($E$362:E368))</f>
        <v>7</v>
      </c>
      <c r="B368" s="40" t="s">
        <v>104</v>
      </c>
      <c r="C368" s="3" t="s">
        <v>2389</v>
      </c>
      <c r="E368" s="5">
        <v>75455</v>
      </c>
      <c r="F368" s="147" t="s">
        <v>2399</v>
      </c>
    </row>
    <row r="369" spans="1:6" ht="19.5">
      <c r="A369" s="3">
        <f>IF(E369="","",COUNTA($E$362:E369))</f>
        <v>8</v>
      </c>
      <c r="B369" s="40" t="s">
        <v>105</v>
      </c>
      <c r="C369" s="3" t="s">
        <v>2389</v>
      </c>
      <c r="E369" s="5">
        <v>77273</v>
      </c>
      <c r="F369" s="148"/>
    </row>
    <row r="370" spans="1:6" ht="19.5">
      <c r="A370" s="3">
        <f>IF(E370="","",COUNTA($E$362:E370))</f>
        <v>9</v>
      </c>
      <c r="B370" s="40" t="s">
        <v>106</v>
      </c>
      <c r="C370" s="3" t="s">
        <v>2389</v>
      </c>
      <c r="E370" s="5">
        <v>75455</v>
      </c>
      <c r="F370" s="148"/>
    </row>
    <row r="371" spans="1:6" ht="19.5">
      <c r="A371" s="3">
        <f>IF(E371="","",COUNTA($E$362:E371))</f>
        <v>10</v>
      </c>
      <c r="B371" s="40" t="s">
        <v>107</v>
      </c>
      <c r="C371" s="3" t="s">
        <v>2389</v>
      </c>
      <c r="E371" s="5">
        <v>77273</v>
      </c>
      <c r="F371" s="148"/>
    </row>
    <row r="372" spans="1:6" ht="19.5">
      <c r="A372" s="3">
        <f>IF(E372="","",COUNTA($E$362:E372))</f>
        <v>11</v>
      </c>
      <c r="B372" s="40" t="s">
        <v>108</v>
      </c>
      <c r="C372" s="3" t="s">
        <v>2389</v>
      </c>
      <c r="D372" s="87" t="s">
        <v>2283</v>
      </c>
      <c r="E372" s="5">
        <v>75455</v>
      </c>
      <c r="F372" s="148"/>
    </row>
    <row r="373" spans="1:6" ht="19.5">
      <c r="A373" s="3">
        <f>IF(E373="","",COUNTA($E$362:E373))</f>
        <v>12</v>
      </c>
      <c r="B373" s="40" t="s">
        <v>109</v>
      </c>
      <c r="C373" s="3" t="s">
        <v>2389</v>
      </c>
      <c r="D373" s="87" t="s">
        <v>2283</v>
      </c>
      <c r="E373" s="5">
        <v>77273</v>
      </c>
      <c r="F373" s="148"/>
    </row>
    <row r="374" spans="1:6" ht="16.5">
      <c r="A374" s="3">
        <f>IF(E374="","",COUNTA($E$362:E374))</f>
      </c>
      <c r="B374" s="111" t="s">
        <v>1536</v>
      </c>
      <c r="C374" s="3"/>
      <c r="E374" s="5"/>
      <c r="F374" s="148"/>
    </row>
    <row r="375" spans="1:6" ht="19.5" customHeight="1">
      <c r="A375" s="3">
        <f>IF(E375="","",COUNTA($E$362:E375))</f>
        <v>13</v>
      </c>
      <c r="B375" s="40" t="s">
        <v>241</v>
      </c>
      <c r="C375" s="3" t="s">
        <v>2389</v>
      </c>
      <c r="D375" s="87" t="s">
        <v>2284</v>
      </c>
      <c r="E375" s="5">
        <v>254454</v>
      </c>
      <c r="F375" s="148"/>
    </row>
    <row r="376" spans="1:6" ht="19.5">
      <c r="A376" s="3">
        <f>IF(E376="","",COUNTA($E$362:E376))</f>
        <v>14</v>
      </c>
      <c r="B376" s="40" t="s">
        <v>242</v>
      </c>
      <c r="C376" s="3" t="s">
        <v>2389</v>
      </c>
      <c r="D376" s="87" t="s">
        <v>2285</v>
      </c>
      <c r="E376" s="5">
        <v>227272</v>
      </c>
      <c r="F376" s="148"/>
    </row>
    <row r="377" spans="1:6" ht="19.5">
      <c r="A377" s="3">
        <f>IF(E377="","",COUNTA($E$362:E377))</f>
        <v>15</v>
      </c>
      <c r="B377" s="40" t="s">
        <v>243</v>
      </c>
      <c r="C377" s="3" t="s">
        <v>2389</v>
      </c>
      <c r="D377" s="87" t="s">
        <v>2286</v>
      </c>
      <c r="E377" s="5">
        <v>254545</v>
      </c>
      <c r="F377" s="148"/>
    </row>
    <row r="378" spans="1:6" ht="19.5">
      <c r="A378" s="3">
        <f>IF(E378="","",COUNTA($E$362:E378))</f>
        <v>16</v>
      </c>
      <c r="B378" s="40" t="s">
        <v>244</v>
      </c>
      <c r="C378" s="3" t="s">
        <v>2389</v>
      </c>
      <c r="D378" s="87" t="s">
        <v>2286</v>
      </c>
      <c r="E378" s="5">
        <v>254545</v>
      </c>
      <c r="F378" s="148"/>
    </row>
    <row r="379" spans="1:6" ht="19.5">
      <c r="A379" s="3">
        <f>IF(E379="","",COUNTA($E$362:E379))</f>
        <v>17</v>
      </c>
      <c r="B379" s="40" t="s">
        <v>245</v>
      </c>
      <c r="C379" s="3" t="s">
        <v>2389</v>
      </c>
      <c r="D379" s="87" t="s">
        <v>2287</v>
      </c>
      <c r="E379" s="5">
        <v>254545</v>
      </c>
      <c r="F379" s="148"/>
    </row>
    <row r="380" spans="1:6" ht="19.5">
      <c r="A380" s="3">
        <f>IF(E380="","",COUNTA($E$362:E380))</f>
        <v>18</v>
      </c>
      <c r="B380" s="40" t="s">
        <v>246</v>
      </c>
      <c r="C380" s="3" t="s">
        <v>2389</v>
      </c>
      <c r="D380" s="87" t="s">
        <v>2287</v>
      </c>
      <c r="E380" s="5">
        <v>254545</v>
      </c>
      <c r="F380" s="148"/>
    </row>
    <row r="381" spans="1:6" ht="16.5">
      <c r="A381" s="3">
        <f>IF(E381="","",COUNTA($E$362:E381))</f>
      </c>
      <c r="B381" s="111" t="s">
        <v>1537</v>
      </c>
      <c r="C381" s="3"/>
      <c r="E381" s="5"/>
      <c r="F381" s="148"/>
    </row>
    <row r="382" spans="1:6" ht="19.5">
      <c r="A382" s="3">
        <f>IF(E382="","",COUNTA($E$362:E382))</f>
        <v>19</v>
      </c>
      <c r="B382" s="40" t="s">
        <v>247</v>
      </c>
      <c r="C382" s="3" t="s">
        <v>2389</v>
      </c>
      <c r="D382" s="87" t="s">
        <v>229</v>
      </c>
      <c r="E382" s="5">
        <v>218181</v>
      </c>
      <c r="F382" s="148"/>
    </row>
    <row r="383" spans="1:6" ht="19.5">
      <c r="A383" s="3">
        <f>IF(E383="","",COUNTA($E$362:E383))</f>
        <v>20</v>
      </c>
      <c r="B383" s="40" t="s">
        <v>248</v>
      </c>
      <c r="C383" s="3" t="s">
        <v>2389</v>
      </c>
      <c r="D383" s="87" t="s">
        <v>229</v>
      </c>
      <c r="E383" s="5">
        <v>227272</v>
      </c>
      <c r="F383" s="148"/>
    </row>
    <row r="384" spans="1:6" ht="19.5">
      <c r="A384" s="3">
        <f>IF(E384="","",COUNTA($E$362:E384))</f>
        <v>21</v>
      </c>
      <c r="B384" s="40" t="s">
        <v>249</v>
      </c>
      <c r="C384" s="3" t="s">
        <v>2389</v>
      </c>
      <c r="D384" s="87" t="s">
        <v>229</v>
      </c>
      <c r="E384" s="5">
        <v>227272</v>
      </c>
      <c r="F384" s="148"/>
    </row>
    <row r="385" spans="1:6" ht="19.5">
      <c r="A385" s="3">
        <f>IF(E385="","",COUNTA($E$362:E385))</f>
        <v>22</v>
      </c>
      <c r="B385" s="40" t="s">
        <v>250</v>
      </c>
      <c r="C385" s="3" t="s">
        <v>2389</v>
      </c>
      <c r="D385" s="87" t="s">
        <v>229</v>
      </c>
      <c r="E385" s="5">
        <v>227272</v>
      </c>
      <c r="F385" s="148"/>
    </row>
    <row r="386" spans="1:6" ht="16.5">
      <c r="A386" s="3">
        <f>IF(E386="","",COUNTA($E$362:E386))</f>
      </c>
      <c r="B386" s="111" t="s">
        <v>1538</v>
      </c>
      <c r="C386" s="3"/>
      <c r="E386" s="5"/>
      <c r="F386" s="148"/>
    </row>
    <row r="387" spans="1:6" ht="16.5">
      <c r="A387" s="3">
        <f>IF(E387="","",COUNTA($E$362:E387))</f>
        <v>23</v>
      </c>
      <c r="B387" s="40" t="s">
        <v>251</v>
      </c>
      <c r="C387" s="3" t="s">
        <v>252</v>
      </c>
      <c r="D387" s="87" t="s">
        <v>2400</v>
      </c>
      <c r="E387" s="5">
        <v>163636</v>
      </c>
      <c r="F387" s="148"/>
    </row>
    <row r="388" spans="1:6" ht="16.5">
      <c r="A388" s="3">
        <f>IF(E388="","",COUNTA($E$362:E388))</f>
        <v>24</v>
      </c>
      <c r="B388" s="40" t="s">
        <v>251</v>
      </c>
      <c r="C388" s="3" t="s">
        <v>2081</v>
      </c>
      <c r="D388" s="87" t="s">
        <v>1440</v>
      </c>
      <c r="E388" s="5">
        <v>59091</v>
      </c>
      <c r="F388" s="148"/>
    </row>
    <row r="389" spans="1:6" ht="16.5">
      <c r="A389" s="3">
        <f>IF(E389="","",COUNTA($E$362:E389))</f>
        <v>25</v>
      </c>
      <c r="B389" s="40" t="s">
        <v>251</v>
      </c>
      <c r="C389" s="3" t="s">
        <v>2081</v>
      </c>
      <c r="D389" s="87" t="s">
        <v>1441</v>
      </c>
      <c r="E389" s="5">
        <v>86364</v>
      </c>
      <c r="F389" s="148"/>
    </row>
    <row r="390" spans="1:6" ht="16.5">
      <c r="A390" s="3">
        <f>IF(E390="","",COUNTA($E$362:E390))</f>
        <v>26</v>
      </c>
      <c r="B390" s="40" t="s">
        <v>251</v>
      </c>
      <c r="C390" s="3" t="s">
        <v>2081</v>
      </c>
      <c r="D390" s="87" t="s">
        <v>1442</v>
      </c>
      <c r="E390" s="5">
        <v>154545</v>
      </c>
      <c r="F390" s="148"/>
    </row>
    <row r="391" spans="1:6" ht="16.5">
      <c r="A391" s="3">
        <f>IF(E391="","",COUNTA($E$362:E391))</f>
        <v>27</v>
      </c>
      <c r="B391" s="40" t="s">
        <v>251</v>
      </c>
      <c r="C391" s="3" t="s">
        <v>2081</v>
      </c>
      <c r="D391" s="87" t="s">
        <v>1443</v>
      </c>
      <c r="E391" s="5">
        <v>159091</v>
      </c>
      <c r="F391" s="149"/>
    </row>
    <row r="392" spans="1:6" ht="17.25">
      <c r="A392" s="3">
        <f>IF(E392="","",COUNTA($E$362:E392))</f>
      </c>
      <c r="B392" s="42" t="s">
        <v>116</v>
      </c>
      <c r="C392" s="7"/>
      <c r="E392" s="9"/>
      <c r="F392" s="142" t="s">
        <v>2188</v>
      </c>
    </row>
    <row r="393" spans="1:6" ht="16.5">
      <c r="A393" s="3">
        <f>IF(E393="","",COUNTA($E$362:E393))</f>
        <v>28</v>
      </c>
      <c r="B393" s="44" t="s">
        <v>117</v>
      </c>
      <c r="C393" s="7" t="s">
        <v>118</v>
      </c>
      <c r="D393" s="87" t="s">
        <v>2288</v>
      </c>
      <c r="E393" s="5">
        <v>260000</v>
      </c>
      <c r="F393" s="142"/>
    </row>
    <row r="394" spans="1:6" ht="16.5">
      <c r="A394" s="3">
        <f>IF(E394="","",COUNTA($E$362:E394))</f>
        <v>29</v>
      </c>
      <c r="B394" s="44" t="s">
        <v>119</v>
      </c>
      <c r="C394" s="7" t="s">
        <v>118</v>
      </c>
      <c r="D394" s="87" t="s">
        <v>2288</v>
      </c>
      <c r="E394" s="5">
        <v>255000</v>
      </c>
      <c r="F394" s="142"/>
    </row>
    <row r="395" spans="1:6" ht="16.5">
      <c r="A395" s="3">
        <f>IF(E395="","",COUNTA($E$362:E395))</f>
        <v>30</v>
      </c>
      <c r="B395" s="44" t="s">
        <v>120</v>
      </c>
      <c r="C395" s="7" t="s">
        <v>118</v>
      </c>
      <c r="D395" s="87" t="s">
        <v>2289</v>
      </c>
      <c r="E395" s="5">
        <v>339000</v>
      </c>
      <c r="F395" s="142"/>
    </row>
    <row r="396" spans="1:6" ht="33">
      <c r="A396" s="3">
        <f>IF(E396="","",COUNTA($E$362:E396))</f>
        <v>31</v>
      </c>
      <c r="B396" s="44" t="s">
        <v>121</v>
      </c>
      <c r="C396" s="7" t="s">
        <v>118</v>
      </c>
      <c r="D396" s="87" t="s">
        <v>2289</v>
      </c>
      <c r="E396" s="5">
        <v>368000</v>
      </c>
      <c r="F396" s="142"/>
    </row>
    <row r="397" spans="1:6" ht="33">
      <c r="A397" s="3">
        <f>IF(E397="","",COUNTA($E$362:E397))</f>
        <v>32</v>
      </c>
      <c r="B397" s="44" t="s">
        <v>122</v>
      </c>
      <c r="C397" s="7" t="s">
        <v>118</v>
      </c>
      <c r="D397" s="87" t="s">
        <v>2290</v>
      </c>
      <c r="E397" s="5">
        <v>168000</v>
      </c>
      <c r="F397" s="142"/>
    </row>
    <row r="398" spans="1:6" ht="33">
      <c r="A398" s="3">
        <f>IF(E398="","",COUNTA($E$362:E398))</f>
        <v>33</v>
      </c>
      <c r="B398" s="44" t="s">
        <v>123</v>
      </c>
      <c r="C398" s="7" t="s">
        <v>118</v>
      </c>
      <c r="D398" s="87" t="s">
        <v>2290</v>
      </c>
      <c r="E398" s="5">
        <v>194000</v>
      </c>
      <c r="F398" s="142"/>
    </row>
    <row r="399" spans="1:6" ht="16.5">
      <c r="A399" s="3">
        <f>IF(E399="","",COUNTA($E$362:E399))</f>
        <v>34</v>
      </c>
      <c r="B399" s="44" t="s">
        <v>124</v>
      </c>
      <c r="C399" s="7" t="s">
        <v>118</v>
      </c>
      <c r="D399" s="87" t="s">
        <v>2288</v>
      </c>
      <c r="E399" s="5">
        <v>191000</v>
      </c>
      <c r="F399" s="142"/>
    </row>
    <row r="400" spans="1:6" ht="17.25">
      <c r="A400" s="3">
        <f>IF(E400="","",COUNTA($E$362:E400))</f>
      </c>
      <c r="B400" s="42" t="s">
        <v>125</v>
      </c>
      <c r="C400" s="7"/>
      <c r="E400" s="5"/>
      <c r="F400" s="142"/>
    </row>
    <row r="401" spans="1:6" ht="16.5">
      <c r="A401" s="3">
        <f>IF(E401="","",COUNTA($E$362:E401))</f>
        <v>35</v>
      </c>
      <c r="B401" s="44" t="s">
        <v>126</v>
      </c>
      <c r="C401" s="7" t="s">
        <v>118</v>
      </c>
      <c r="D401" s="87" t="s">
        <v>2288</v>
      </c>
      <c r="E401" s="5">
        <v>195000</v>
      </c>
      <c r="F401" s="142"/>
    </row>
    <row r="402" spans="1:6" ht="16.5">
      <c r="A402" s="3">
        <f>IF(E402="","",COUNTA($E$362:E402))</f>
        <v>36</v>
      </c>
      <c r="B402" s="44" t="s">
        <v>127</v>
      </c>
      <c r="C402" s="7" t="s">
        <v>118</v>
      </c>
      <c r="D402" s="87" t="s">
        <v>2288</v>
      </c>
      <c r="E402" s="5">
        <v>137000</v>
      </c>
      <c r="F402" s="142"/>
    </row>
    <row r="403" spans="1:6" ht="16.5">
      <c r="A403" s="3">
        <f>IF(E403="","",COUNTA($E$362:E403))</f>
        <v>37</v>
      </c>
      <c r="B403" s="44" t="s">
        <v>128</v>
      </c>
      <c r="C403" s="7" t="s">
        <v>118</v>
      </c>
      <c r="D403" s="87" t="s">
        <v>2288</v>
      </c>
      <c r="E403" s="5">
        <v>182000</v>
      </c>
      <c r="F403" s="142"/>
    </row>
    <row r="404" spans="1:6" ht="16.5">
      <c r="A404" s="3">
        <f>IF(E404="","",COUNTA($E$362:E404))</f>
        <v>38</v>
      </c>
      <c r="B404" s="44" t="s">
        <v>129</v>
      </c>
      <c r="C404" s="7" t="s">
        <v>118</v>
      </c>
      <c r="D404" s="87" t="s">
        <v>2289</v>
      </c>
      <c r="E404" s="5">
        <v>228000</v>
      </c>
      <c r="F404" s="142"/>
    </row>
    <row r="405" spans="1:6" ht="16.5">
      <c r="A405" s="3">
        <f>IF(E405="","",COUNTA($E$362:E405))</f>
        <v>39</v>
      </c>
      <c r="B405" s="44" t="s">
        <v>130</v>
      </c>
      <c r="C405" s="7" t="s">
        <v>118</v>
      </c>
      <c r="D405" s="87" t="s">
        <v>2291</v>
      </c>
      <c r="E405" s="5">
        <v>124000</v>
      </c>
      <c r="F405" s="142"/>
    </row>
    <row r="406" spans="1:6" ht="16.5">
      <c r="A406" s="3">
        <f>IF(E406="","",COUNTA($E$362:E406))</f>
        <v>40</v>
      </c>
      <c r="B406" s="44" t="s">
        <v>131</v>
      </c>
      <c r="C406" s="7" t="s">
        <v>118</v>
      </c>
      <c r="D406" s="87" t="s">
        <v>2292</v>
      </c>
      <c r="E406" s="5">
        <v>150000</v>
      </c>
      <c r="F406" s="142"/>
    </row>
    <row r="407" spans="1:6" ht="16.5">
      <c r="A407" s="3">
        <f>IF(E407="","",COUNTA($E$362:E407))</f>
        <v>41</v>
      </c>
      <c r="B407" s="44" t="s">
        <v>132</v>
      </c>
      <c r="C407" s="7" t="s">
        <v>118</v>
      </c>
      <c r="D407" s="87" t="s">
        <v>2290</v>
      </c>
      <c r="E407" s="5">
        <v>195000</v>
      </c>
      <c r="F407" s="142"/>
    </row>
    <row r="408" spans="1:6" ht="17.25">
      <c r="A408" s="3">
        <f>IF(E408="","",COUNTA($E$362:E408))</f>
      </c>
      <c r="B408" s="42" t="s">
        <v>133</v>
      </c>
      <c r="C408" s="7"/>
      <c r="E408" s="5"/>
      <c r="F408" s="142"/>
    </row>
    <row r="409" spans="1:6" ht="16.5">
      <c r="A409" s="3">
        <f>IF(E409="","",COUNTA($E$362:E409))</f>
        <v>42</v>
      </c>
      <c r="B409" s="44" t="s">
        <v>134</v>
      </c>
      <c r="C409" s="7" t="s">
        <v>118</v>
      </c>
      <c r="D409" s="87" t="s">
        <v>2293</v>
      </c>
      <c r="E409" s="5">
        <v>151500</v>
      </c>
      <c r="F409" s="142"/>
    </row>
    <row r="410" spans="1:6" ht="16.5">
      <c r="A410" s="3">
        <f>IF(E410="","",COUNTA($E$362:E410))</f>
        <v>43</v>
      </c>
      <c r="B410" s="44" t="s">
        <v>135</v>
      </c>
      <c r="C410" s="7" t="s">
        <v>118</v>
      </c>
      <c r="D410" s="87" t="s">
        <v>2294</v>
      </c>
      <c r="E410" s="5">
        <v>172500</v>
      </c>
      <c r="F410" s="142"/>
    </row>
    <row r="411" spans="1:6" ht="16.5">
      <c r="A411" s="3">
        <f>IF(E411="","",COUNTA($E$362:E411))</f>
        <v>44</v>
      </c>
      <c r="B411" s="44" t="s">
        <v>136</v>
      </c>
      <c r="C411" s="7" t="s">
        <v>118</v>
      </c>
      <c r="D411" s="87" t="s">
        <v>2288</v>
      </c>
      <c r="E411" s="5">
        <v>189500</v>
      </c>
      <c r="F411" s="142"/>
    </row>
    <row r="412" spans="1:6" ht="16.5">
      <c r="A412" s="3">
        <f>IF(E412="","",COUNTA($E$362:E412))</f>
        <v>45</v>
      </c>
      <c r="B412" s="44" t="s">
        <v>137</v>
      </c>
      <c r="C412" s="7" t="s">
        <v>118</v>
      </c>
      <c r="D412" s="87" t="s">
        <v>2288</v>
      </c>
      <c r="E412" s="5">
        <v>247727</v>
      </c>
      <c r="F412" s="142"/>
    </row>
    <row r="413" spans="1:6" ht="16.5">
      <c r="A413" s="3">
        <f>IF(E413="","",COUNTA($E$362:E413))</f>
        <v>46</v>
      </c>
      <c r="B413" s="44" t="s">
        <v>138</v>
      </c>
      <c r="C413" s="7" t="s">
        <v>118</v>
      </c>
      <c r="D413" s="87" t="s">
        <v>2294</v>
      </c>
      <c r="E413" s="5">
        <v>150455</v>
      </c>
      <c r="F413" s="142"/>
    </row>
    <row r="414" spans="1:6" ht="16.5">
      <c r="A414" s="3">
        <f>IF(E414="","",COUNTA($E$362:E414))</f>
        <v>47</v>
      </c>
      <c r="B414" s="44" t="s">
        <v>139</v>
      </c>
      <c r="C414" s="7" t="s">
        <v>118</v>
      </c>
      <c r="D414" s="87" t="s">
        <v>2290</v>
      </c>
      <c r="E414" s="5">
        <v>125500</v>
      </c>
      <c r="F414" s="142"/>
    </row>
    <row r="415" spans="1:6" ht="16.5">
      <c r="A415" s="3">
        <f>IF(E415="","",COUNTA($E$362:E415))</f>
        <v>48</v>
      </c>
      <c r="B415" s="44" t="s">
        <v>140</v>
      </c>
      <c r="C415" s="7" t="s">
        <v>118</v>
      </c>
      <c r="D415" s="87" t="s">
        <v>2290</v>
      </c>
      <c r="E415" s="5">
        <v>155500</v>
      </c>
      <c r="F415" s="142"/>
    </row>
    <row r="416" spans="1:6" ht="16.5">
      <c r="A416" s="3">
        <f>IF(E416="","",COUNTA($E$362:E416))</f>
        <v>49</v>
      </c>
      <c r="B416" s="44" t="s">
        <v>141</v>
      </c>
      <c r="C416" s="7" t="s">
        <v>118</v>
      </c>
      <c r="D416" s="87" t="s">
        <v>2291</v>
      </c>
      <c r="E416" s="5">
        <v>130500</v>
      </c>
      <c r="F416" s="142"/>
    </row>
    <row r="417" spans="1:6" ht="16.5">
      <c r="A417" s="3">
        <f>IF(E417="","",COUNTA($E$362:E417))</f>
        <v>50</v>
      </c>
      <c r="B417" s="44" t="s">
        <v>142</v>
      </c>
      <c r="C417" s="7" t="s">
        <v>118</v>
      </c>
      <c r="D417" s="87" t="s">
        <v>2288</v>
      </c>
      <c r="E417" s="5">
        <v>175500</v>
      </c>
      <c r="F417" s="142"/>
    </row>
    <row r="418" spans="1:6" ht="17.25">
      <c r="A418" s="3">
        <f>IF(E418="","",COUNTA($E$362:E418))</f>
      </c>
      <c r="B418" s="42" t="s">
        <v>143</v>
      </c>
      <c r="C418" s="7"/>
      <c r="E418" s="5"/>
      <c r="F418" s="142"/>
    </row>
    <row r="419" spans="1:6" ht="16.5">
      <c r="A419" s="3">
        <f>IF(E419="","",COUNTA($E$362:E419))</f>
        <v>51</v>
      </c>
      <c r="B419" s="44" t="s">
        <v>144</v>
      </c>
      <c r="C419" s="7" t="s">
        <v>118</v>
      </c>
      <c r="D419" s="87" t="s">
        <v>2290</v>
      </c>
      <c r="E419" s="5">
        <v>120000</v>
      </c>
      <c r="F419" s="142"/>
    </row>
    <row r="420" spans="1:6" ht="16.5">
      <c r="A420" s="3">
        <f>IF(E420="","",COUNTA($E$362:E420))</f>
        <v>52</v>
      </c>
      <c r="B420" s="44" t="s">
        <v>145</v>
      </c>
      <c r="C420" s="7" t="s">
        <v>118</v>
      </c>
      <c r="D420" s="87" t="s">
        <v>2288</v>
      </c>
      <c r="E420" s="5">
        <v>120000</v>
      </c>
      <c r="F420" s="142"/>
    </row>
    <row r="421" spans="1:6" ht="16.5">
      <c r="A421" s="3">
        <f>IF(E421="","",COUNTA($E$362:E421))</f>
        <v>53</v>
      </c>
      <c r="B421" s="44" t="s">
        <v>146</v>
      </c>
      <c r="C421" s="7" t="s">
        <v>118</v>
      </c>
      <c r="D421" s="87" t="s">
        <v>2291</v>
      </c>
      <c r="E421" s="5">
        <v>125000</v>
      </c>
      <c r="F421" s="142"/>
    </row>
    <row r="422" spans="1:6" ht="17.25">
      <c r="A422" s="3">
        <f>IF(E422="","",COUNTA($E$362:E422))</f>
      </c>
      <c r="B422" s="42" t="s">
        <v>147</v>
      </c>
      <c r="C422" s="7"/>
      <c r="E422" s="9"/>
      <c r="F422" s="142"/>
    </row>
    <row r="423" spans="1:6" ht="16.5">
      <c r="A423" s="3">
        <f>IF(E423="","",COUNTA($E$362:E423))</f>
        <v>54</v>
      </c>
      <c r="B423" s="44" t="s">
        <v>148</v>
      </c>
      <c r="C423" s="7" t="s">
        <v>118</v>
      </c>
      <c r="D423" s="87" t="s">
        <v>2290</v>
      </c>
      <c r="E423" s="9">
        <f>180000/1.1</f>
        <v>163636.36363636362</v>
      </c>
      <c r="F423" s="142"/>
    </row>
    <row r="424" spans="1:6" ht="16.5">
      <c r="A424" s="3">
        <f>IF(E424="","",COUNTA($E$362:E424))</f>
        <v>55</v>
      </c>
      <c r="B424" s="44" t="s">
        <v>149</v>
      </c>
      <c r="C424" s="7" t="s">
        <v>118</v>
      </c>
      <c r="D424" s="87" t="s">
        <v>2288</v>
      </c>
      <c r="E424" s="9">
        <f>168000/1.1</f>
        <v>152727.2727272727</v>
      </c>
      <c r="F424" s="142"/>
    </row>
    <row r="425" spans="1:6" ht="16.5">
      <c r="A425" s="3">
        <f>IF(E425="","",COUNTA($E$362:E425))</f>
        <v>56</v>
      </c>
      <c r="B425" s="44" t="s">
        <v>150</v>
      </c>
      <c r="C425" s="7" t="s">
        <v>118</v>
      </c>
      <c r="D425" s="87" t="s">
        <v>2289</v>
      </c>
      <c r="E425" s="9">
        <f>213000/1.1</f>
        <v>193636.36363636362</v>
      </c>
      <c r="F425" s="142"/>
    </row>
    <row r="426" spans="1:6" ht="17.25">
      <c r="A426" s="3">
        <f>IF(E426="","",COUNTA($E$362:E426))</f>
      </c>
      <c r="B426" s="42" t="s">
        <v>151</v>
      </c>
      <c r="C426" s="10"/>
      <c r="E426" s="11"/>
      <c r="F426" s="142"/>
    </row>
    <row r="427" spans="1:6" ht="33">
      <c r="A427" s="3">
        <f>IF(E427="","",COUNTA($E$362:E427))</f>
        <v>57</v>
      </c>
      <c r="B427" s="44" t="s">
        <v>152</v>
      </c>
      <c r="C427" s="7" t="s">
        <v>118</v>
      </c>
      <c r="D427" s="87" t="s">
        <v>2291</v>
      </c>
      <c r="E427" s="9">
        <f>178000/1.1</f>
        <v>161818.1818181818</v>
      </c>
      <c r="F427" s="142"/>
    </row>
    <row r="428" spans="1:6" ht="33">
      <c r="A428" s="3">
        <f>IF(E428="","",COUNTA($E$362:E428))</f>
        <v>58</v>
      </c>
      <c r="B428" s="44" t="s">
        <v>153</v>
      </c>
      <c r="C428" s="7" t="s">
        <v>118</v>
      </c>
      <c r="D428" s="87" t="s">
        <v>2293</v>
      </c>
      <c r="E428" s="9">
        <f>216000/1.1</f>
        <v>196363.63636363635</v>
      </c>
      <c r="F428" s="142"/>
    </row>
    <row r="429" spans="1:6" ht="33">
      <c r="A429" s="3">
        <f>IF(E429="","",COUNTA($E$362:E429))</f>
        <v>59</v>
      </c>
      <c r="B429" s="44" t="s">
        <v>154</v>
      </c>
      <c r="C429" s="7" t="s">
        <v>118</v>
      </c>
      <c r="D429" s="87" t="s">
        <v>2293</v>
      </c>
      <c r="E429" s="9">
        <f>145000/1.1</f>
        <v>131818.1818181818</v>
      </c>
      <c r="F429" s="142"/>
    </row>
    <row r="430" spans="1:6" ht="33">
      <c r="A430" s="3">
        <f>IF(E430="","",COUNTA($E$362:E430))</f>
        <v>60</v>
      </c>
      <c r="B430" s="44" t="s">
        <v>155</v>
      </c>
      <c r="C430" s="7" t="s">
        <v>118</v>
      </c>
      <c r="D430" s="87" t="s">
        <v>2290</v>
      </c>
      <c r="E430" s="9">
        <f>275000/1.1</f>
        <v>249999.99999999997</v>
      </c>
      <c r="F430" s="142"/>
    </row>
    <row r="431" spans="1:6" ht="33">
      <c r="A431" s="3">
        <f>IF(E431="","",COUNTA($E$362:E431))</f>
        <v>61</v>
      </c>
      <c r="B431" s="44" t="s">
        <v>156</v>
      </c>
      <c r="C431" s="7" t="s">
        <v>118</v>
      </c>
      <c r="D431" s="87" t="s">
        <v>2288</v>
      </c>
      <c r="E431" s="9">
        <f>257000/1.1</f>
        <v>233636.36363636362</v>
      </c>
      <c r="F431" s="142"/>
    </row>
    <row r="432" spans="1:6" ht="33">
      <c r="A432" s="3">
        <f>IF(E432="","",COUNTA($E$362:E432))</f>
        <v>62</v>
      </c>
      <c r="B432" s="44" t="s">
        <v>157</v>
      </c>
      <c r="C432" s="7" t="s">
        <v>118</v>
      </c>
      <c r="D432" s="87" t="s">
        <v>2288</v>
      </c>
      <c r="E432" s="9">
        <f>284000/1.1</f>
        <v>258181.81818181815</v>
      </c>
      <c r="F432" s="142"/>
    </row>
    <row r="433" spans="1:6" ht="33">
      <c r="A433" s="3">
        <f>IF(E433="","",COUNTA($E$362:E433))</f>
        <v>63</v>
      </c>
      <c r="B433" s="44" t="s">
        <v>158</v>
      </c>
      <c r="C433" s="7" t="s">
        <v>118</v>
      </c>
      <c r="D433" s="87" t="s">
        <v>2288</v>
      </c>
      <c r="E433" s="9">
        <f>318000/1.1</f>
        <v>289090.90909090906</v>
      </c>
      <c r="F433" s="142"/>
    </row>
    <row r="434" spans="1:6" ht="33">
      <c r="A434" s="3">
        <f>IF(E434="","",COUNTA($E$362:E434))</f>
        <v>64</v>
      </c>
      <c r="B434" s="44" t="s">
        <v>159</v>
      </c>
      <c r="C434" s="7" t="s">
        <v>118</v>
      </c>
      <c r="D434" s="87" t="s">
        <v>2289</v>
      </c>
      <c r="E434" s="9">
        <f>346000/1.1</f>
        <v>314545.45454545453</v>
      </c>
      <c r="F434" s="142"/>
    </row>
    <row r="435" spans="1:6" ht="33">
      <c r="A435" s="3">
        <f>IF(E435="","",COUNTA($E$362:E435))</f>
        <v>65</v>
      </c>
      <c r="B435" s="44" t="s">
        <v>160</v>
      </c>
      <c r="C435" s="7" t="s">
        <v>118</v>
      </c>
      <c r="D435" s="87" t="s">
        <v>2293</v>
      </c>
      <c r="E435" s="9">
        <f>216000/1.1</f>
        <v>196363.63636363635</v>
      </c>
      <c r="F435" s="142"/>
    </row>
    <row r="436" spans="1:6" ht="33">
      <c r="A436" s="3">
        <f>IF(E436="","",COUNTA($E$362:E436))</f>
        <v>66</v>
      </c>
      <c r="B436" s="44" t="s">
        <v>161</v>
      </c>
      <c r="C436" s="7" t="s">
        <v>118</v>
      </c>
      <c r="D436" s="87" t="s">
        <v>2295</v>
      </c>
      <c r="E436" s="9">
        <f>150000/1.1</f>
        <v>136363.63636363635</v>
      </c>
      <c r="F436" s="142"/>
    </row>
    <row r="437" spans="1:6" ht="33">
      <c r="A437" s="3">
        <f>IF(E437="","",COUNTA($E$362:E437))</f>
        <v>67</v>
      </c>
      <c r="B437" s="44" t="s">
        <v>162</v>
      </c>
      <c r="C437" s="7" t="s">
        <v>118</v>
      </c>
      <c r="D437" s="87" t="s">
        <v>2290</v>
      </c>
      <c r="E437" s="9">
        <f>297000/1.1</f>
        <v>270000</v>
      </c>
      <c r="F437" s="142"/>
    </row>
    <row r="438" spans="1:6" ht="17.25" customHeight="1">
      <c r="A438" s="3">
        <f>IF(E438="","",COUNTA($E$362:E438))</f>
      </c>
      <c r="B438" s="50" t="s">
        <v>254</v>
      </c>
      <c r="C438" s="62"/>
      <c r="E438" s="137"/>
      <c r="F438" s="139" t="s">
        <v>301</v>
      </c>
    </row>
    <row r="439" spans="1:6" ht="16.5">
      <c r="A439" s="3">
        <f>IF(E439="","",COUNTA($E$362:E439))</f>
        <v>68</v>
      </c>
      <c r="B439" s="60" t="s">
        <v>163</v>
      </c>
      <c r="C439" s="37" t="s">
        <v>2101</v>
      </c>
      <c r="D439" s="87" t="s">
        <v>2291</v>
      </c>
      <c r="E439" s="138">
        <v>114545</v>
      </c>
      <c r="F439" s="140"/>
    </row>
    <row r="440" spans="1:6" ht="16.5">
      <c r="A440" s="3">
        <f>IF(E440="","",COUNTA($E$362:E440))</f>
        <v>69</v>
      </c>
      <c r="B440" s="60" t="s">
        <v>164</v>
      </c>
      <c r="C440" s="37" t="s">
        <v>2101</v>
      </c>
      <c r="D440" s="87" t="s">
        <v>2290</v>
      </c>
      <c r="E440" s="138">
        <v>113636</v>
      </c>
      <c r="F440" s="140"/>
    </row>
    <row r="441" spans="1:6" ht="16.5">
      <c r="A441" s="3">
        <f>IF(E441="","",COUNTA($E$362:E441))</f>
        <v>70</v>
      </c>
      <c r="B441" s="60" t="s">
        <v>165</v>
      </c>
      <c r="C441" s="37" t="s">
        <v>2101</v>
      </c>
      <c r="D441" s="87" t="s">
        <v>2294</v>
      </c>
      <c r="E441" s="138">
        <v>100000</v>
      </c>
      <c r="F441" s="140"/>
    </row>
    <row r="442" spans="1:6" ht="33">
      <c r="A442" s="3">
        <f>IF(E442="","",COUNTA($E$362:E442))</f>
        <v>71</v>
      </c>
      <c r="B442" s="60" t="s">
        <v>166</v>
      </c>
      <c r="C442" s="37" t="s">
        <v>2101</v>
      </c>
      <c r="D442" s="87" t="s">
        <v>2288</v>
      </c>
      <c r="E442" s="138">
        <v>98182</v>
      </c>
      <c r="F442" s="140"/>
    </row>
    <row r="443" spans="1:6" ht="33">
      <c r="A443" s="3">
        <f>IF(E443="","",COUNTA($E$362:E443))</f>
        <v>72</v>
      </c>
      <c r="B443" s="60" t="s">
        <v>167</v>
      </c>
      <c r="C443" s="37" t="s">
        <v>2101</v>
      </c>
      <c r="D443" s="87" t="s">
        <v>2288</v>
      </c>
      <c r="E443" s="138">
        <v>100909</v>
      </c>
      <c r="F443" s="140"/>
    </row>
    <row r="444" spans="1:6" ht="33">
      <c r="A444" s="3">
        <f>IF(E444="","",COUNTA($E$362:E444))</f>
        <v>73</v>
      </c>
      <c r="B444" s="60" t="s">
        <v>168</v>
      </c>
      <c r="C444" s="37" t="s">
        <v>2101</v>
      </c>
      <c r="D444" s="87" t="s">
        <v>2288</v>
      </c>
      <c r="E444" s="138">
        <v>140000</v>
      </c>
      <c r="F444" s="140"/>
    </row>
    <row r="445" spans="1:6" ht="33">
      <c r="A445" s="3">
        <f>IF(E445="","",COUNTA($E$362:E445))</f>
        <v>74</v>
      </c>
      <c r="B445" s="60" t="s">
        <v>169</v>
      </c>
      <c r="C445" s="37" t="s">
        <v>2101</v>
      </c>
      <c r="D445" s="87" t="s">
        <v>2288</v>
      </c>
      <c r="E445" s="138">
        <v>151818</v>
      </c>
      <c r="F445" s="140"/>
    </row>
    <row r="446" spans="1:6" ht="16.5">
      <c r="A446" s="3">
        <f>IF(E446="","",COUNTA($E$362:E446))</f>
        <v>75</v>
      </c>
      <c r="B446" s="60" t="s">
        <v>170</v>
      </c>
      <c r="C446" s="37" t="s">
        <v>2101</v>
      </c>
      <c r="D446" s="87" t="s">
        <v>2289</v>
      </c>
      <c r="E446" s="138">
        <v>207273</v>
      </c>
      <c r="F446" s="140"/>
    </row>
    <row r="447" spans="1:6" ht="16.5">
      <c r="A447" s="3">
        <f>IF(E447="","",COUNTA($E$362:E447))</f>
        <v>76</v>
      </c>
      <c r="B447" s="60" t="s">
        <v>171</v>
      </c>
      <c r="C447" s="37" t="s">
        <v>2101</v>
      </c>
      <c r="D447" s="87" t="s">
        <v>2289</v>
      </c>
      <c r="E447" s="138">
        <v>247273</v>
      </c>
      <c r="F447" s="140"/>
    </row>
    <row r="448" spans="1:6" ht="16.5">
      <c r="A448" s="3">
        <f>IF(E448="","",COUNTA($E$362:E448))</f>
        <v>77</v>
      </c>
      <c r="B448" s="60" t="s">
        <v>172</v>
      </c>
      <c r="C448" s="37" t="s">
        <v>2101</v>
      </c>
      <c r="D448" s="87" t="s">
        <v>2296</v>
      </c>
      <c r="E448" s="138">
        <v>177273</v>
      </c>
      <c r="F448" s="140"/>
    </row>
    <row r="449" spans="1:6" ht="16.5">
      <c r="A449" s="3">
        <f>IF(E449="","",COUNTA($E$362:E449))</f>
        <v>78</v>
      </c>
      <c r="B449" s="60" t="s">
        <v>173</v>
      </c>
      <c r="C449" s="37" t="s">
        <v>2101</v>
      </c>
      <c r="D449" s="87" t="s">
        <v>2297</v>
      </c>
      <c r="E449" s="138">
        <v>252727</v>
      </c>
      <c r="F449" s="140"/>
    </row>
    <row r="450" spans="1:6" ht="16.5">
      <c r="A450" s="3">
        <f>IF(E450="","",COUNTA($E$362:E450))</f>
        <v>79</v>
      </c>
      <c r="B450" s="60" t="s">
        <v>174</v>
      </c>
      <c r="C450" s="37" t="s">
        <v>2101</v>
      </c>
      <c r="D450" s="87" t="s">
        <v>2298</v>
      </c>
      <c r="E450" s="138">
        <v>393636</v>
      </c>
      <c r="F450" s="140"/>
    </row>
    <row r="451" spans="1:6" ht="16.5">
      <c r="A451" s="3">
        <f>IF(E451="","",COUNTA($E$362:E451))</f>
        <v>80</v>
      </c>
      <c r="B451" s="60" t="s">
        <v>175</v>
      </c>
      <c r="C451" s="37" t="s">
        <v>2101</v>
      </c>
      <c r="D451" s="87" t="s">
        <v>2299</v>
      </c>
      <c r="E451" s="138">
        <v>338182</v>
      </c>
      <c r="F451" s="140"/>
    </row>
    <row r="452" spans="1:7" ht="16.5">
      <c r="A452" s="3">
        <f>IF(E452="","",COUNTA($E$362:E452))</f>
        <v>81</v>
      </c>
      <c r="B452" s="66" t="s">
        <v>2404</v>
      </c>
      <c r="C452" s="37" t="s">
        <v>2101</v>
      </c>
      <c r="D452" s="87" t="s">
        <v>2290</v>
      </c>
      <c r="E452" s="138">
        <v>93636</v>
      </c>
      <c r="F452" s="140"/>
      <c r="G452" s="63">
        <v>103000</v>
      </c>
    </row>
    <row r="453" spans="1:7" ht="33">
      <c r="A453" s="3">
        <f>IF(E453="","",COUNTA($E$362:E453))</f>
        <v>82</v>
      </c>
      <c r="B453" s="66" t="s">
        <v>2405</v>
      </c>
      <c r="C453" s="37" t="s">
        <v>2101</v>
      </c>
      <c r="D453" s="87" t="s">
        <v>2290</v>
      </c>
      <c r="E453" s="138">
        <v>108182</v>
      </c>
      <c r="F453" s="140"/>
      <c r="G453" s="63">
        <v>121000</v>
      </c>
    </row>
    <row r="454" spans="1:7" ht="33">
      <c r="A454" s="3">
        <f>IF(E454="","",COUNTA($E$362:E454))</f>
        <v>83</v>
      </c>
      <c r="B454" s="66" t="s">
        <v>2406</v>
      </c>
      <c r="C454" s="37" t="s">
        <v>2101</v>
      </c>
      <c r="D454" s="87" t="s">
        <v>2290</v>
      </c>
      <c r="E454" s="138">
        <v>113636</v>
      </c>
      <c r="F454" s="140"/>
      <c r="G454" s="63">
        <v>131000</v>
      </c>
    </row>
    <row r="455" spans="1:7" ht="16.5">
      <c r="A455" s="3">
        <f>IF(E455="","",COUNTA($E$362:E455))</f>
        <v>84</v>
      </c>
      <c r="B455" s="66" t="s">
        <v>2407</v>
      </c>
      <c r="C455" s="37" t="s">
        <v>2101</v>
      </c>
      <c r="D455" s="87" t="s">
        <v>2294</v>
      </c>
      <c r="E455" s="138">
        <v>84545</v>
      </c>
      <c r="F455" s="140"/>
      <c r="G455" s="63">
        <v>89000</v>
      </c>
    </row>
    <row r="456" spans="1:7" ht="16.5">
      <c r="A456" s="3">
        <f>IF(E456="","",COUNTA($E$362:E456))</f>
        <v>85</v>
      </c>
      <c r="B456" s="66" t="s">
        <v>2408</v>
      </c>
      <c r="C456" s="37" t="s">
        <v>207</v>
      </c>
      <c r="D456" s="87" t="s">
        <v>2409</v>
      </c>
      <c r="E456" s="138">
        <v>136364</v>
      </c>
      <c r="F456" s="140"/>
      <c r="G456" s="63">
        <v>145000</v>
      </c>
    </row>
    <row r="457" spans="1:7" ht="16.5">
      <c r="A457" s="3">
        <f>IF(E457="","",COUNTA($E$362:E457))</f>
        <v>86</v>
      </c>
      <c r="B457" s="66" t="s">
        <v>2410</v>
      </c>
      <c r="C457" s="37" t="s">
        <v>207</v>
      </c>
      <c r="D457" s="87" t="s">
        <v>2409</v>
      </c>
      <c r="E457" s="138">
        <v>140909</v>
      </c>
      <c r="F457" s="140"/>
      <c r="G457" s="63">
        <v>150000</v>
      </c>
    </row>
    <row r="458" spans="1:7" ht="16.5">
      <c r="A458" s="3">
        <f>IF(E458="","",COUNTA($E$362:E458))</f>
        <v>87</v>
      </c>
      <c r="B458" s="66" t="s">
        <v>2411</v>
      </c>
      <c r="C458" s="37" t="s">
        <v>2101</v>
      </c>
      <c r="D458" s="87" t="s">
        <v>2288</v>
      </c>
      <c r="E458" s="138">
        <v>126364</v>
      </c>
      <c r="F458" s="140"/>
      <c r="G458" s="63">
        <v>139000</v>
      </c>
    </row>
    <row r="459" spans="1:7" ht="16.5">
      <c r="A459" s="3">
        <f>IF(E459="","",COUNTA($E$362:E459))</f>
        <v>88</v>
      </c>
      <c r="B459" s="66" t="s">
        <v>2412</v>
      </c>
      <c r="C459" s="37" t="s">
        <v>2101</v>
      </c>
      <c r="D459" s="87" t="s">
        <v>2288</v>
      </c>
      <c r="E459" s="138">
        <v>126364</v>
      </c>
      <c r="F459" s="140"/>
      <c r="G459" s="63">
        <v>139000</v>
      </c>
    </row>
    <row r="460" spans="1:7" ht="16.5">
      <c r="A460" s="3">
        <f>IF(E460="","",COUNTA($E$362:E460))</f>
        <v>89</v>
      </c>
      <c r="B460" s="66" t="s">
        <v>2413</v>
      </c>
      <c r="C460" s="37" t="s">
        <v>2101</v>
      </c>
      <c r="D460" s="87" t="s">
        <v>2288</v>
      </c>
      <c r="E460" s="138">
        <v>166364</v>
      </c>
      <c r="F460" s="140"/>
      <c r="G460" s="63">
        <v>183000</v>
      </c>
    </row>
    <row r="461" spans="1:7" ht="16.5">
      <c r="A461" s="3">
        <f>IF(E461="","",COUNTA($E$362:E461))</f>
        <v>90</v>
      </c>
      <c r="B461" s="66" t="s">
        <v>2414</v>
      </c>
      <c r="C461" s="37" t="s">
        <v>2101</v>
      </c>
      <c r="D461" s="87" t="s">
        <v>2288</v>
      </c>
      <c r="E461" s="138">
        <v>174545</v>
      </c>
      <c r="F461" s="140"/>
      <c r="G461" s="63">
        <v>192000</v>
      </c>
    </row>
    <row r="462" spans="1:7" ht="33">
      <c r="A462" s="3">
        <f>IF(E462="","",COUNTA($E$362:E462))</f>
        <v>91</v>
      </c>
      <c r="B462" s="66" t="s">
        <v>2415</v>
      </c>
      <c r="C462" s="37" t="s">
        <v>2101</v>
      </c>
      <c r="D462" s="87" t="s">
        <v>2288</v>
      </c>
      <c r="E462" s="138">
        <v>231818</v>
      </c>
      <c r="F462" s="140"/>
      <c r="G462" s="63">
        <v>255000</v>
      </c>
    </row>
    <row r="463" spans="1:7" ht="33">
      <c r="A463" s="3">
        <f>IF(E463="","",COUNTA($E$362:E463))</f>
        <v>92</v>
      </c>
      <c r="B463" s="66" t="s">
        <v>2416</v>
      </c>
      <c r="C463" s="37" t="s">
        <v>2101</v>
      </c>
      <c r="D463" s="87" t="s">
        <v>2288</v>
      </c>
      <c r="E463" s="138">
        <v>242727</v>
      </c>
      <c r="F463" s="140"/>
      <c r="G463" s="63">
        <v>267000</v>
      </c>
    </row>
    <row r="464" spans="1:7" ht="33">
      <c r="A464" s="3">
        <f>IF(E464="","",COUNTA($E$362:E464))</f>
        <v>93</v>
      </c>
      <c r="B464" s="66" t="s">
        <v>2417</v>
      </c>
      <c r="C464" s="37" t="s">
        <v>2101</v>
      </c>
      <c r="D464" s="87" t="s">
        <v>2289</v>
      </c>
      <c r="E464" s="138">
        <v>363636</v>
      </c>
      <c r="F464" s="140"/>
      <c r="G464" s="63">
        <v>400000</v>
      </c>
    </row>
    <row r="465" spans="1:7" ht="33">
      <c r="A465" s="3">
        <f>IF(E465="","",COUNTA($E$362:E465))</f>
        <v>94</v>
      </c>
      <c r="B465" s="66" t="s">
        <v>2418</v>
      </c>
      <c r="C465" s="37" t="s">
        <v>2101</v>
      </c>
      <c r="D465" s="87" t="s">
        <v>2289</v>
      </c>
      <c r="E465" s="138">
        <v>384545</v>
      </c>
      <c r="F465" s="140"/>
      <c r="G465" s="63">
        <v>423000</v>
      </c>
    </row>
    <row r="466" spans="1:6" ht="17.25">
      <c r="A466" s="3">
        <f>IF(E466="","",COUNTA($E$362:E466))</f>
      </c>
      <c r="B466" s="49" t="s">
        <v>255</v>
      </c>
      <c r="E466" s="138"/>
      <c r="F466" s="140"/>
    </row>
    <row r="467" spans="1:6" ht="33">
      <c r="A467" s="3">
        <f>IF(E467="","",COUNTA($E$362:E467))</f>
        <v>95</v>
      </c>
      <c r="B467" s="60" t="s">
        <v>176</v>
      </c>
      <c r="C467" s="37" t="s">
        <v>2403</v>
      </c>
      <c r="D467" s="87" t="s">
        <v>2300</v>
      </c>
      <c r="E467" s="138">
        <v>160000</v>
      </c>
      <c r="F467" s="140"/>
    </row>
    <row r="468" spans="1:6" ht="19.5">
      <c r="A468" s="3">
        <f>IF(E468="","",COUNTA($E$362:E468))</f>
        <v>96</v>
      </c>
      <c r="B468" s="60" t="s">
        <v>177</v>
      </c>
      <c r="C468" s="37" t="s">
        <v>2403</v>
      </c>
      <c r="D468" s="87" t="s">
        <v>2296</v>
      </c>
      <c r="E468" s="138">
        <v>192727</v>
      </c>
      <c r="F468" s="140"/>
    </row>
    <row r="469" spans="1:6" ht="19.5">
      <c r="A469" s="3">
        <f>IF(E469="","",COUNTA($E$362:E469))</f>
        <v>97</v>
      </c>
      <c r="B469" s="60" t="s">
        <v>178</v>
      </c>
      <c r="C469" s="37" t="s">
        <v>2403</v>
      </c>
      <c r="D469" s="87" t="s">
        <v>2297</v>
      </c>
      <c r="E469" s="138">
        <v>231818</v>
      </c>
      <c r="F469" s="140"/>
    </row>
    <row r="470" spans="1:6" ht="19.5">
      <c r="A470" s="3">
        <f>IF(E470="","",COUNTA($E$362:E470))</f>
        <v>98</v>
      </c>
      <c r="B470" s="60" t="s">
        <v>179</v>
      </c>
      <c r="C470" s="37" t="s">
        <v>2403</v>
      </c>
      <c r="D470" s="87" t="s">
        <v>2301</v>
      </c>
      <c r="E470" s="138">
        <v>222727</v>
      </c>
      <c r="F470" s="140"/>
    </row>
    <row r="471" spans="1:6" ht="33">
      <c r="A471" s="3">
        <f>IF(E471="","",COUNTA($E$362:E471))</f>
        <v>99</v>
      </c>
      <c r="B471" s="60" t="s">
        <v>180</v>
      </c>
      <c r="C471" s="37" t="s">
        <v>2101</v>
      </c>
      <c r="D471" s="87" t="s">
        <v>2288</v>
      </c>
      <c r="E471" s="138">
        <v>140000</v>
      </c>
      <c r="F471" s="140"/>
    </row>
    <row r="472" spans="1:6" ht="33">
      <c r="A472" s="3">
        <f>IF(E472="","",COUNTA($E$362:E472))</f>
        <v>100</v>
      </c>
      <c r="B472" s="60" t="s">
        <v>181</v>
      </c>
      <c r="C472" s="37" t="s">
        <v>2101</v>
      </c>
      <c r="D472" s="87" t="s">
        <v>2288</v>
      </c>
      <c r="E472" s="138">
        <v>146364</v>
      </c>
      <c r="F472" s="140"/>
    </row>
    <row r="473" spans="1:6" ht="33">
      <c r="A473" s="3">
        <f>IF(E473="","",COUNTA($E$362:E473))</f>
        <v>101</v>
      </c>
      <c r="B473" s="60" t="s">
        <v>182</v>
      </c>
      <c r="C473" s="37" t="s">
        <v>2101</v>
      </c>
      <c r="D473" s="87" t="s">
        <v>2288</v>
      </c>
      <c r="E473" s="138">
        <v>154545</v>
      </c>
      <c r="F473" s="140"/>
    </row>
    <row r="474" spans="1:6" ht="33">
      <c r="A474" s="3">
        <f>IF(E474="","",COUNTA($E$362:E474))</f>
        <v>102</v>
      </c>
      <c r="B474" s="60" t="s">
        <v>183</v>
      </c>
      <c r="C474" s="37" t="s">
        <v>2101</v>
      </c>
      <c r="D474" s="87" t="s">
        <v>2288</v>
      </c>
      <c r="E474" s="138">
        <v>156364</v>
      </c>
      <c r="F474" s="140"/>
    </row>
    <row r="475" spans="1:6" ht="33">
      <c r="A475" s="3">
        <f>IF(E475="","",COUNTA($E$362:E475))</f>
        <v>103</v>
      </c>
      <c r="B475" s="60" t="s">
        <v>184</v>
      </c>
      <c r="C475" s="37" t="s">
        <v>2101</v>
      </c>
      <c r="D475" s="87" t="s">
        <v>2289</v>
      </c>
      <c r="E475" s="138">
        <v>195455</v>
      </c>
      <c r="F475" s="140"/>
    </row>
    <row r="476" spans="1:6" ht="33">
      <c r="A476" s="3">
        <f>IF(E476="","",COUNTA($E$362:E476))</f>
        <v>104</v>
      </c>
      <c r="B476" s="60" t="s">
        <v>185</v>
      </c>
      <c r="C476" s="37" t="s">
        <v>2101</v>
      </c>
      <c r="D476" s="87" t="s">
        <v>2289</v>
      </c>
      <c r="E476" s="138">
        <v>210000</v>
      </c>
      <c r="F476" s="140"/>
    </row>
    <row r="477" spans="1:6" ht="16.5">
      <c r="A477" s="3">
        <f>IF(E477="","",COUNTA($E$362:E477))</f>
        <v>105</v>
      </c>
      <c r="B477" s="38" t="s">
        <v>186</v>
      </c>
      <c r="C477" s="37" t="s">
        <v>2101</v>
      </c>
      <c r="D477" s="87" t="s">
        <v>2288</v>
      </c>
      <c r="E477" s="138">
        <v>98182</v>
      </c>
      <c r="F477" s="140"/>
    </row>
    <row r="478" spans="1:6" ht="16.5">
      <c r="A478" s="3">
        <f>IF(E478="","",COUNTA($E$362:E478))</f>
        <v>106</v>
      </c>
      <c r="B478" s="38" t="s">
        <v>187</v>
      </c>
      <c r="C478" s="37" t="s">
        <v>2101</v>
      </c>
      <c r="D478" s="87" t="s">
        <v>2288</v>
      </c>
      <c r="E478" s="138">
        <v>101818</v>
      </c>
      <c r="F478" s="140"/>
    </row>
    <row r="479" spans="1:6" ht="16.5">
      <c r="A479" s="3">
        <f>IF(E479="","",COUNTA($E$362:E479))</f>
        <v>107</v>
      </c>
      <c r="B479" s="38" t="s">
        <v>188</v>
      </c>
      <c r="C479" s="37" t="s">
        <v>2101</v>
      </c>
      <c r="D479" s="87" t="s">
        <v>2299</v>
      </c>
      <c r="E479" s="138">
        <v>336364</v>
      </c>
      <c r="F479" s="140"/>
    </row>
    <row r="480" spans="1:6" ht="16.5">
      <c r="A480" s="3">
        <f>IF(E480="","",COUNTA($E$362:E480))</f>
        <v>108</v>
      </c>
      <c r="B480" s="38" t="s">
        <v>189</v>
      </c>
      <c r="C480" s="37" t="s">
        <v>2101</v>
      </c>
      <c r="D480" s="87" t="s">
        <v>2298</v>
      </c>
      <c r="E480" s="138">
        <v>404545</v>
      </c>
      <c r="F480" s="140"/>
    </row>
    <row r="481" spans="1:7" ht="33">
      <c r="A481" s="3">
        <f>IF(E481="","",COUNTA($E$362:E481))</f>
        <v>109</v>
      </c>
      <c r="B481" s="66" t="s">
        <v>2419</v>
      </c>
      <c r="C481" s="37" t="s">
        <v>2101</v>
      </c>
      <c r="D481" s="87" t="s">
        <v>2290</v>
      </c>
      <c r="E481" s="138">
        <v>109091</v>
      </c>
      <c r="F481" s="140"/>
      <c r="G481" s="63">
        <v>118000</v>
      </c>
    </row>
    <row r="482" spans="1:7" ht="33">
      <c r="A482" s="3">
        <f>IF(E482="","",COUNTA($E$362:E482))</f>
        <v>110</v>
      </c>
      <c r="B482" s="66" t="s">
        <v>2420</v>
      </c>
      <c r="C482" s="37" t="s">
        <v>2101</v>
      </c>
      <c r="D482" s="87" t="s">
        <v>2290</v>
      </c>
      <c r="E482" s="138">
        <v>113636</v>
      </c>
      <c r="F482" s="140"/>
      <c r="G482" s="63">
        <v>125000</v>
      </c>
    </row>
    <row r="483" spans="1:7" ht="33">
      <c r="A483" s="3">
        <f>IF(E483="","",COUNTA($E$362:E483))</f>
        <v>111</v>
      </c>
      <c r="B483" s="66" t="s">
        <v>2421</v>
      </c>
      <c r="C483" s="37" t="s">
        <v>2101</v>
      </c>
      <c r="D483" s="87" t="s">
        <v>2290</v>
      </c>
      <c r="E483" s="138">
        <v>125455</v>
      </c>
      <c r="F483" s="140"/>
      <c r="G483" s="63">
        <v>138000</v>
      </c>
    </row>
    <row r="484" spans="1:7" ht="33">
      <c r="A484" s="3">
        <f>IF(E484="","",COUNTA($E$362:E484))</f>
        <v>112</v>
      </c>
      <c r="B484" s="66" t="s">
        <v>2422</v>
      </c>
      <c r="C484" s="37" t="s">
        <v>207</v>
      </c>
      <c r="D484" s="87" t="s">
        <v>2291</v>
      </c>
      <c r="E484" s="138">
        <v>121818</v>
      </c>
      <c r="F484" s="140"/>
      <c r="G484" s="63">
        <v>134000</v>
      </c>
    </row>
    <row r="485" spans="1:7" ht="16.5">
      <c r="A485" s="3">
        <f>IF(E485="","",COUNTA($E$362:E485))</f>
        <v>113</v>
      </c>
      <c r="B485" s="66" t="s">
        <v>2423</v>
      </c>
      <c r="C485" s="37" t="s">
        <v>207</v>
      </c>
      <c r="D485" s="87" t="s">
        <v>2409</v>
      </c>
      <c r="E485" s="138">
        <v>139091</v>
      </c>
      <c r="F485" s="140"/>
      <c r="G485" s="63">
        <v>153000</v>
      </c>
    </row>
    <row r="486" spans="1:7" ht="33">
      <c r="A486" s="3">
        <f>IF(E486="","",COUNTA($E$362:E486))</f>
        <v>114</v>
      </c>
      <c r="B486" s="66" t="s">
        <v>2424</v>
      </c>
      <c r="C486" s="37" t="s">
        <v>2101</v>
      </c>
      <c r="D486" s="87" t="s">
        <v>2294</v>
      </c>
      <c r="E486" s="138">
        <v>101818</v>
      </c>
      <c r="F486" s="140"/>
      <c r="G486" s="63">
        <v>112000</v>
      </c>
    </row>
    <row r="487" spans="1:6" ht="17.25">
      <c r="A487" s="3">
        <f>IF(E487="","",COUNTA($E$362:E487))</f>
      </c>
      <c r="B487" s="53" t="s">
        <v>256</v>
      </c>
      <c r="C487" s="64"/>
      <c r="E487" s="138"/>
      <c r="F487" s="140"/>
    </row>
    <row r="488" spans="1:6" ht="33">
      <c r="A488" s="3">
        <f>IF(E488="","",COUNTA($E$362:E488))</f>
        <v>115</v>
      </c>
      <c r="B488" s="60" t="s">
        <v>190</v>
      </c>
      <c r="C488" s="37" t="s">
        <v>2101</v>
      </c>
      <c r="D488" s="87" t="s">
        <v>2290</v>
      </c>
      <c r="E488" s="138">
        <v>109091</v>
      </c>
      <c r="F488" s="140"/>
    </row>
    <row r="489" spans="1:6" ht="16.5">
      <c r="A489" s="3">
        <f>IF(E489="","",COUNTA($E$362:E489))</f>
        <v>116</v>
      </c>
      <c r="B489" s="38" t="s">
        <v>191</v>
      </c>
      <c r="C489" s="37" t="s">
        <v>2101</v>
      </c>
      <c r="D489" s="87" t="s">
        <v>2290</v>
      </c>
      <c r="E489" s="138">
        <v>116364</v>
      </c>
      <c r="F489" s="140"/>
    </row>
    <row r="490" spans="1:6" ht="16.5">
      <c r="A490" s="3">
        <f>IF(E490="","",COUNTA($E$362:E490))</f>
        <v>117</v>
      </c>
      <c r="B490" s="38" t="s">
        <v>192</v>
      </c>
      <c r="C490" s="37" t="s">
        <v>2101</v>
      </c>
      <c r="D490" s="87" t="s">
        <v>2300</v>
      </c>
      <c r="E490" s="138">
        <v>129091</v>
      </c>
      <c r="F490" s="140"/>
    </row>
    <row r="491" spans="1:6" ht="16.5">
      <c r="A491" s="3">
        <f>IF(E491="","",COUNTA($E$362:E491))</f>
        <v>118</v>
      </c>
      <c r="B491" s="38" t="s">
        <v>193</v>
      </c>
      <c r="C491" s="37" t="s">
        <v>2101</v>
      </c>
      <c r="D491" s="87" t="s">
        <v>2300</v>
      </c>
      <c r="E491" s="138">
        <v>163636</v>
      </c>
      <c r="F491" s="140"/>
    </row>
    <row r="492" spans="1:6" ht="33">
      <c r="A492" s="3">
        <f>IF(E492="","",COUNTA($E$362:E492))</f>
        <v>119</v>
      </c>
      <c r="B492" s="60" t="s">
        <v>194</v>
      </c>
      <c r="C492" s="37" t="s">
        <v>2101</v>
      </c>
      <c r="D492" s="87" t="s">
        <v>2288</v>
      </c>
      <c r="E492" s="138">
        <v>103636</v>
      </c>
      <c r="F492" s="140"/>
    </row>
    <row r="493" spans="1:6" ht="33">
      <c r="A493" s="3">
        <f>IF(E493="","",COUNTA($E$362:E493))</f>
        <v>120</v>
      </c>
      <c r="B493" s="60" t="s">
        <v>195</v>
      </c>
      <c r="C493" s="37" t="s">
        <v>2101</v>
      </c>
      <c r="D493" s="87" t="s">
        <v>2288</v>
      </c>
      <c r="E493" s="138">
        <v>114545</v>
      </c>
      <c r="F493" s="140"/>
    </row>
    <row r="494" spans="1:6" ht="33">
      <c r="A494" s="3">
        <f>IF(E494="","",COUNTA($E$362:E494))</f>
        <v>121</v>
      </c>
      <c r="B494" s="60" t="s">
        <v>196</v>
      </c>
      <c r="C494" s="37" t="s">
        <v>2101</v>
      </c>
      <c r="D494" s="87" t="s">
        <v>2288</v>
      </c>
      <c r="E494" s="138">
        <v>109091</v>
      </c>
      <c r="F494" s="140"/>
    </row>
    <row r="495" spans="1:6" ht="33">
      <c r="A495" s="3">
        <f>IF(E495="","",COUNTA($E$362:E495))</f>
        <v>122</v>
      </c>
      <c r="B495" s="60" t="s">
        <v>197</v>
      </c>
      <c r="C495" s="37" t="s">
        <v>2101</v>
      </c>
      <c r="D495" s="87" t="s">
        <v>2288</v>
      </c>
      <c r="E495" s="138">
        <v>118182</v>
      </c>
      <c r="F495" s="140"/>
    </row>
    <row r="496" spans="1:6" ht="33">
      <c r="A496" s="3">
        <f>IF(E496="","",COUNTA($E$362:E496))</f>
        <v>123</v>
      </c>
      <c r="B496" s="60" t="s">
        <v>198</v>
      </c>
      <c r="C496" s="37" t="s">
        <v>2101</v>
      </c>
      <c r="D496" s="87" t="s">
        <v>2288</v>
      </c>
      <c r="E496" s="138">
        <v>140000</v>
      </c>
      <c r="F496" s="140"/>
    </row>
    <row r="497" spans="1:6" ht="33">
      <c r="A497" s="3">
        <f>IF(E497="","",COUNTA($E$362:E497))</f>
        <v>124</v>
      </c>
      <c r="B497" s="60" t="s">
        <v>199</v>
      </c>
      <c r="C497" s="37" t="s">
        <v>2101</v>
      </c>
      <c r="D497" s="87" t="s">
        <v>2288</v>
      </c>
      <c r="E497" s="138">
        <v>155455</v>
      </c>
      <c r="F497" s="140"/>
    </row>
    <row r="498" spans="1:7" ht="16.5">
      <c r="A498" s="3">
        <f>IF(E498="","",COUNTA($E$362:E498))</f>
        <v>125</v>
      </c>
      <c r="B498" s="66" t="s">
        <v>2425</v>
      </c>
      <c r="C498" s="37" t="s">
        <v>207</v>
      </c>
      <c r="D498" s="87" t="s">
        <v>2291</v>
      </c>
      <c r="E498" s="138">
        <v>116364</v>
      </c>
      <c r="F498" s="140"/>
      <c r="G498" s="63">
        <v>132000</v>
      </c>
    </row>
    <row r="499" spans="1:7" ht="33">
      <c r="A499" s="3">
        <f>IF(E499="","",COUNTA($E$362:E499))</f>
        <v>126</v>
      </c>
      <c r="B499" s="66" t="s">
        <v>2426</v>
      </c>
      <c r="C499" s="37" t="s">
        <v>2101</v>
      </c>
      <c r="D499" s="87" t="s">
        <v>2290</v>
      </c>
      <c r="E499" s="138">
        <v>101818</v>
      </c>
      <c r="F499" s="140"/>
      <c r="G499" s="63">
        <v>112000</v>
      </c>
    </row>
    <row r="500" spans="1:7" ht="33">
      <c r="A500" s="3">
        <f>IF(E500="","",COUNTA($E$362:E500))</f>
        <v>127</v>
      </c>
      <c r="B500" s="66" t="s">
        <v>2427</v>
      </c>
      <c r="C500" s="37" t="s">
        <v>2101</v>
      </c>
      <c r="D500" s="87" t="s">
        <v>2290</v>
      </c>
      <c r="E500" s="138">
        <v>126364</v>
      </c>
      <c r="F500" s="140"/>
      <c r="G500" s="63">
        <v>139000</v>
      </c>
    </row>
    <row r="501" spans="1:7" ht="16.5">
      <c r="A501" s="3">
        <f>IF(E501="","",COUNTA($E$362:E501))</f>
        <v>128</v>
      </c>
      <c r="B501" s="66" t="s">
        <v>2428</v>
      </c>
      <c r="C501" s="37" t="s">
        <v>2101</v>
      </c>
      <c r="D501" s="87" t="s">
        <v>2288</v>
      </c>
      <c r="E501" s="138">
        <v>170909</v>
      </c>
      <c r="F501" s="140"/>
      <c r="G501" s="63">
        <v>188000</v>
      </c>
    </row>
    <row r="502" spans="1:7" ht="16.5">
      <c r="A502" s="3">
        <f>IF(E502="","",COUNTA($E$362:E502))</f>
        <v>129</v>
      </c>
      <c r="B502" s="66" t="s">
        <v>2429</v>
      </c>
      <c r="C502" s="37" t="s">
        <v>2101</v>
      </c>
      <c r="D502" s="87" t="s">
        <v>2289</v>
      </c>
      <c r="E502" s="138">
        <v>191818</v>
      </c>
      <c r="F502" s="140"/>
      <c r="G502" s="63">
        <v>211000</v>
      </c>
    </row>
    <row r="503" spans="1:7" ht="16.5">
      <c r="A503" s="3">
        <f>IF(E503="","",COUNTA($E$362:E503))</f>
        <v>130</v>
      </c>
      <c r="B503" s="66" t="s">
        <v>2429</v>
      </c>
      <c r="C503" s="37" t="s">
        <v>2101</v>
      </c>
      <c r="D503" s="87" t="s">
        <v>2289</v>
      </c>
      <c r="E503" s="138">
        <v>201818</v>
      </c>
      <c r="F503" s="140"/>
      <c r="G503" s="63">
        <v>222000</v>
      </c>
    </row>
    <row r="504" spans="1:6" ht="17.25">
      <c r="A504" s="3">
        <f>IF(E504="","",COUNTA($E$362:E504))</f>
      </c>
      <c r="B504" s="53" t="s">
        <v>257</v>
      </c>
      <c r="C504" s="64"/>
      <c r="E504" s="65"/>
      <c r="F504" s="140"/>
    </row>
    <row r="505" spans="1:6" ht="33">
      <c r="A505" s="3">
        <f>IF(E505="","",COUNTA($E$362:E505))</f>
        <v>131</v>
      </c>
      <c r="B505" s="60" t="s">
        <v>200</v>
      </c>
      <c r="C505" s="37" t="s">
        <v>2403</v>
      </c>
      <c r="D505" s="87" t="s">
        <v>2288</v>
      </c>
      <c r="E505" s="63">
        <v>108182</v>
      </c>
      <c r="F505" s="140"/>
    </row>
    <row r="506" spans="1:6" ht="33">
      <c r="A506" s="3">
        <f>IF(E506="","",COUNTA($E$362:E506))</f>
        <v>132</v>
      </c>
      <c r="B506" s="60" t="s">
        <v>201</v>
      </c>
      <c r="C506" s="37" t="s">
        <v>2403</v>
      </c>
      <c r="D506" s="87" t="s">
        <v>2288</v>
      </c>
      <c r="E506" s="63">
        <f>116000/1.1</f>
        <v>105454.54545454544</v>
      </c>
      <c r="F506" s="140"/>
    </row>
    <row r="507" spans="1:6" ht="33">
      <c r="A507" s="3">
        <f>IF(E507="","",COUNTA($E$362:E507))</f>
        <v>133</v>
      </c>
      <c r="B507" s="60" t="s">
        <v>202</v>
      </c>
      <c r="C507" s="37" t="s">
        <v>2403</v>
      </c>
      <c r="D507" s="87" t="s">
        <v>2288</v>
      </c>
      <c r="E507" s="63">
        <v>147273</v>
      </c>
      <c r="F507" s="140"/>
    </row>
    <row r="508" spans="1:6" ht="33">
      <c r="A508" s="3">
        <f>IF(E508="","",COUNTA($E$362:E508))</f>
        <v>134</v>
      </c>
      <c r="B508" s="60" t="s">
        <v>203</v>
      </c>
      <c r="C508" s="37" t="s">
        <v>2403</v>
      </c>
      <c r="D508" s="87" t="s">
        <v>2288</v>
      </c>
      <c r="E508" s="63">
        <v>137273</v>
      </c>
      <c r="F508" s="140"/>
    </row>
    <row r="509" spans="1:6" ht="33">
      <c r="A509" s="3">
        <f>IF(E509="","",COUNTA($E$362:E509))</f>
        <v>135</v>
      </c>
      <c r="B509" s="60" t="s">
        <v>204</v>
      </c>
      <c r="C509" s="37" t="s">
        <v>2101</v>
      </c>
      <c r="D509" s="87" t="s">
        <v>2300</v>
      </c>
      <c r="E509" s="63">
        <v>161818</v>
      </c>
      <c r="F509" s="140"/>
    </row>
    <row r="510" spans="1:6" ht="33">
      <c r="A510" s="3">
        <f>IF(E510="","",COUNTA($E$362:E510))</f>
        <v>136</v>
      </c>
      <c r="B510" s="60" t="s">
        <v>205</v>
      </c>
      <c r="C510" s="37" t="s">
        <v>2101</v>
      </c>
      <c r="D510" s="87" t="s">
        <v>2300</v>
      </c>
      <c r="E510" s="63">
        <v>135455</v>
      </c>
      <c r="F510" s="140"/>
    </row>
    <row r="511" spans="1:6" ht="33">
      <c r="A511" s="3">
        <f>IF(E511="","",COUNTA($E$362:E511))</f>
        <v>137</v>
      </c>
      <c r="B511" s="60" t="s">
        <v>206</v>
      </c>
      <c r="C511" s="37" t="s">
        <v>207</v>
      </c>
      <c r="D511" s="87" t="s">
        <v>2302</v>
      </c>
      <c r="E511" s="63">
        <v>191818</v>
      </c>
      <c r="F511" s="140"/>
    </row>
    <row r="512" spans="1:6" ht="33">
      <c r="A512" s="3">
        <f>IF(E512="","",COUNTA($E$362:E512))</f>
        <v>138</v>
      </c>
      <c r="B512" s="60" t="s">
        <v>208</v>
      </c>
      <c r="C512" s="37" t="s">
        <v>2403</v>
      </c>
      <c r="D512" s="87" t="s">
        <v>2289</v>
      </c>
      <c r="E512" s="63">
        <v>175455</v>
      </c>
      <c r="F512" s="140"/>
    </row>
    <row r="513" spans="1:7" ht="16.5">
      <c r="A513" s="3">
        <f>IF(E513="","",COUNTA($E$362:E513))</f>
        <v>139</v>
      </c>
      <c r="B513" s="66" t="s">
        <v>2430</v>
      </c>
      <c r="C513" s="37" t="s">
        <v>207</v>
      </c>
      <c r="D513" s="87" t="s">
        <v>2294</v>
      </c>
      <c r="E513" s="6">
        <f aca="true" t="shared" si="0" ref="E513:E519">G513/1.1</f>
        <v>87272.72727272726</v>
      </c>
      <c r="F513" s="140"/>
      <c r="G513" s="63">
        <v>96000</v>
      </c>
    </row>
    <row r="514" spans="1:7" ht="16.5">
      <c r="A514" s="3">
        <f>IF(E514="","",COUNTA($E$362:E514))</f>
        <v>140</v>
      </c>
      <c r="B514" s="66" t="s">
        <v>2431</v>
      </c>
      <c r="C514" s="37" t="s">
        <v>207</v>
      </c>
      <c r="D514" s="87" t="s">
        <v>2294</v>
      </c>
      <c r="E514" s="6">
        <f t="shared" si="0"/>
        <v>84545.45454545454</v>
      </c>
      <c r="F514" s="140"/>
      <c r="G514" s="63">
        <v>93000</v>
      </c>
    </row>
    <row r="515" spans="1:7" ht="16.5">
      <c r="A515" s="3">
        <f>IF(E515="","",COUNTA($E$362:E515))</f>
        <v>141</v>
      </c>
      <c r="B515" s="66" t="s">
        <v>2432</v>
      </c>
      <c r="C515" s="37" t="s">
        <v>207</v>
      </c>
      <c r="D515" s="87" t="s">
        <v>2294</v>
      </c>
      <c r="E515" s="6">
        <f t="shared" si="0"/>
        <v>99999.99999999999</v>
      </c>
      <c r="F515" s="140"/>
      <c r="G515" s="63">
        <v>110000</v>
      </c>
    </row>
    <row r="516" spans="1:7" ht="19.5">
      <c r="A516" s="3">
        <f>IF(E516="","",COUNTA($E$362:E516))</f>
        <v>142</v>
      </c>
      <c r="B516" s="66" t="s">
        <v>2433</v>
      </c>
      <c r="C516" s="37" t="s">
        <v>2403</v>
      </c>
      <c r="D516" s="87" t="s">
        <v>2288</v>
      </c>
      <c r="E516" s="6">
        <f t="shared" si="0"/>
        <v>165454.54545454544</v>
      </c>
      <c r="F516" s="140"/>
      <c r="G516" s="63">
        <v>182000</v>
      </c>
    </row>
    <row r="517" spans="1:7" ht="33">
      <c r="A517" s="3">
        <f>IF(E517="","",COUNTA($E$362:E517))</f>
        <v>143</v>
      </c>
      <c r="B517" s="66" t="s">
        <v>2434</v>
      </c>
      <c r="C517" s="37" t="s">
        <v>207</v>
      </c>
      <c r="D517" s="87" t="s">
        <v>2291</v>
      </c>
      <c r="E517" s="6">
        <f t="shared" si="0"/>
        <v>102727.27272727272</v>
      </c>
      <c r="F517" s="140"/>
      <c r="G517" s="63">
        <v>113000</v>
      </c>
    </row>
    <row r="518" spans="1:7" ht="33">
      <c r="A518" s="3">
        <f>IF(E518="","",COUNTA($E$362:E518))</f>
        <v>144</v>
      </c>
      <c r="B518" s="66" t="s">
        <v>2435</v>
      </c>
      <c r="C518" s="37" t="s">
        <v>2403</v>
      </c>
      <c r="D518" s="87" t="s">
        <v>2289</v>
      </c>
      <c r="E518" s="6">
        <f t="shared" si="0"/>
        <v>190909.09090909088</v>
      </c>
      <c r="F518" s="140"/>
      <c r="G518" s="63">
        <v>210000</v>
      </c>
    </row>
    <row r="519" spans="1:7" ht="19.5">
      <c r="A519" s="3">
        <f>IF(E519="","",COUNTA($E$362:E519))</f>
        <v>145</v>
      </c>
      <c r="B519" s="66" t="s">
        <v>2436</v>
      </c>
      <c r="C519" s="37" t="s">
        <v>2403</v>
      </c>
      <c r="D519" s="87" t="s">
        <v>2289</v>
      </c>
      <c r="E519" s="6">
        <f t="shared" si="0"/>
        <v>180909.09090909088</v>
      </c>
      <c r="F519" s="140"/>
      <c r="G519" s="63">
        <v>199000</v>
      </c>
    </row>
    <row r="520" spans="1:6" ht="17.25">
      <c r="A520" s="3">
        <f>IF(E520="","",COUNTA($E$362:E520))</f>
      </c>
      <c r="B520" s="53" t="s">
        <v>209</v>
      </c>
      <c r="C520" s="64"/>
      <c r="E520" s="65"/>
      <c r="F520" s="140"/>
    </row>
    <row r="521" spans="1:6" ht="16.5">
      <c r="A521" s="3">
        <f>IF(E521="","",COUNTA($E$362:E521))</f>
        <v>146</v>
      </c>
      <c r="B521" s="60" t="s">
        <v>210</v>
      </c>
      <c r="C521" s="37" t="s">
        <v>2101</v>
      </c>
      <c r="D521" s="87" t="s">
        <v>2290</v>
      </c>
      <c r="E521" s="63">
        <v>211818</v>
      </c>
      <c r="F521" s="140"/>
    </row>
    <row r="522" spans="1:6" ht="33">
      <c r="A522" s="3">
        <f>IF(E522="","",COUNTA($E$362:E522))</f>
        <v>147</v>
      </c>
      <c r="B522" s="60" t="s">
        <v>211</v>
      </c>
      <c r="C522" s="37" t="s">
        <v>2101</v>
      </c>
      <c r="D522" s="87" t="s">
        <v>2288</v>
      </c>
      <c r="E522" s="63">
        <v>191818</v>
      </c>
      <c r="F522" s="140"/>
    </row>
    <row r="523" spans="1:6" ht="33">
      <c r="A523" s="3">
        <f>IF(E523="","",COUNTA($E$362:E523))</f>
        <v>148</v>
      </c>
      <c r="B523" s="60" t="s">
        <v>212</v>
      </c>
      <c r="C523" s="37" t="s">
        <v>2101</v>
      </c>
      <c r="D523" s="87" t="s">
        <v>2288</v>
      </c>
      <c r="E523" s="63">
        <v>201818</v>
      </c>
      <c r="F523" s="140"/>
    </row>
    <row r="524" spans="1:6" ht="33">
      <c r="A524" s="3">
        <f>IF(E524="","",COUNTA($E$362:E524))</f>
        <v>149</v>
      </c>
      <c r="B524" s="60" t="s">
        <v>213</v>
      </c>
      <c r="C524" s="37" t="s">
        <v>2101</v>
      </c>
      <c r="D524" s="87" t="s">
        <v>2288</v>
      </c>
      <c r="E524" s="63">
        <v>171818</v>
      </c>
      <c r="F524" s="140"/>
    </row>
    <row r="525" spans="1:6" ht="33">
      <c r="A525" s="3">
        <f>IF(E525="","",COUNTA($E$362:E525))</f>
        <v>150</v>
      </c>
      <c r="B525" s="60" t="s">
        <v>214</v>
      </c>
      <c r="C525" s="37" t="s">
        <v>2101</v>
      </c>
      <c r="D525" s="87" t="s">
        <v>2288</v>
      </c>
      <c r="E525" s="63">
        <v>177273</v>
      </c>
      <c r="F525" s="140"/>
    </row>
    <row r="526" spans="1:7" ht="16.5">
      <c r="A526" s="3">
        <f>IF(E526="","",COUNTA($E$362:E526))</f>
        <v>151</v>
      </c>
      <c r="B526" s="66" t="s">
        <v>2437</v>
      </c>
      <c r="C526" s="37" t="s">
        <v>207</v>
      </c>
      <c r="D526" s="87" t="s">
        <v>2293</v>
      </c>
      <c r="E526" s="6">
        <f>G526/1.1</f>
        <v>146363.63636363635</v>
      </c>
      <c r="F526" s="140"/>
      <c r="G526" s="63">
        <v>161000</v>
      </c>
    </row>
    <row r="527" spans="1:7" ht="33">
      <c r="A527" s="3">
        <f>IF(E527="","",COUNTA($E$362:E527))</f>
        <v>152</v>
      </c>
      <c r="B527" s="66" t="s">
        <v>2438</v>
      </c>
      <c r="C527" s="37" t="s">
        <v>207</v>
      </c>
      <c r="D527" s="87" t="s">
        <v>2293</v>
      </c>
      <c r="E527" s="6">
        <f>G527/1.1</f>
        <v>149090.9090909091</v>
      </c>
      <c r="F527" s="140"/>
      <c r="G527" s="63">
        <v>164000</v>
      </c>
    </row>
    <row r="528" spans="1:7" ht="33">
      <c r="A528" s="3">
        <f>IF(E528="","",COUNTA($E$362:E528))</f>
        <v>153</v>
      </c>
      <c r="B528" s="66" t="s">
        <v>2439</v>
      </c>
      <c r="C528" s="37" t="s">
        <v>207</v>
      </c>
      <c r="D528" s="87" t="s">
        <v>2294</v>
      </c>
      <c r="E528" s="6">
        <f>G528/1.1</f>
        <v>164545.45454545453</v>
      </c>
      <c r="F528" s="140"/>
      <c r="G528" s="63">
        <v>181000</v>
      </c>
    </row>
    <row r="529" spans="1:7" ht="16.5">
      <c r="A529" s="3">
        <f>IF(E529="","",COUNTA($E$362:E529))</f>
        <v>154</v>
      </c>
      <c r="B529" s="66" t="s">
        <v>2440</v>
      </c>
      <c r="C529" s="37" t="s">
        <v>2101</v>
      </c>
      <c r="D529" s="87" t="s">
        <v>2290</v>
      </c>
      <c r="E529" s="6">
        <f>G529/1.1</f>
        <v>166363.63636363635</v>
      </c>
      <c r="F529" s="140"/>
      <c r="G529" s="63">
        <v>183000</v>
      </c>
    </row>
    <row r="530" spans="1:7" ht="17.25">
      <c r="A530" s="3">
        <f>IF(E530="","",COUNTA($E$362:E530))</f>
      </c>
      <c r="B530" s="67" t="s">
        <v>2441</v>
      </c>
      <c r="C530" s="68"/>
      <c r="E530" s="6"/>
      <c r="F530" s="140"/>
      <c r="G530" s="97"/>
    </row>
    <row r="531" spans="1:7" ht="33">
      <c r="A531" s="3">
        <f>IF(E531="","",COUNTA($E$362:E531))</f>
        <v>155</v>
      </c>
      <c r="B531" s="66" t="s">
        <v>2442</v>
      </c>
      <c r="C531" s="37" t="s">
        <v>2101</v>
      </c>
      <c r="D531" s="87" t="s">
        <v>2289</v>
      </c>
      <c r="E531" s="6">
        <f aca="true" t="shared" si="1" ref="E531:E561">G531/1.1</f>
        <v>257272.72727272726</v>
      </c>
      <c r="F531" s="140"/>
      <c r="G531" s="63">
        <v>283000</v>
      </c>
    </row>
    <row r="532" spans="1:7" ht="33">
      <c r="A532" s="3">
        <f>IF(E532="","",COUNTA($E$362:E532))</f>
        <v>156</v>
      </c>
      <c r="B532" s="66" t="s">
        <v>2443</v>
      </c>
      <c r="C532" s="37" t="s">
        <v>2101</v>
      </c>
      <c r="D532" s="87" t="s">
        <v>2289</v>
      </c>
      <c r="E532" s="6">
        <f t="shared" si="1"/>
        <v>207272.72727272726</v>
      </c>
      <c r="F532" s="140"/>
      <c r="G532" s="63">
        <v>228000</v>
      </c>
    </row>
    <row r="533" spans="1:7" ht="33">
      <c r="A533" s="3">
        <f>IF(E533="","",COUNTA($E$362:E533))</f>
        <v>157</v>
      </c>
      <c r="B533" s="66" t="s">
        <v>2444</v>
      </c>
      <c r="C533" s="37" t="s">
        <v>2101</v>
      </c>
      <c r="D533" s="87" t="s">
        <v>2288</v>
      </c>
      <c r="E533" s="6">
        <f t="shared" si="1"/>
        <v>241818.1818181818</v>
      </c>
      <c r="F533" s="140"/>
      <c r="G533" s="63">
        <v>266000</v>
      </c>
    </row>
    <row r="534" spans="1:7" ht="33">
      <c r="A534" s="3">
        <f>IF(E534="","",COUNTA($E$362:E534))</f>
        <v>158</v>
      </c>
      <c r="B534" s="66" t="s">
        <v>2445</v>
      </c>
      <c r="C534" s="37" t="s">
        <v>2101</v>
      </c>
      <c r="D534" s="87" t="s">
        <v>2288</v>
      </c>
      <c r="E534" s="6">
        <f t="shared" si="1"/>
        <v>187272.72727272726</v>
      </c>
      <c r="F534" s="140"/>
      <c r="G534" s="63">
        <v>206000</v>
      </c>
    </row>
    <row r="535" spans="1:7" ht="33">
      <c r="A535" s="3">
        <f>IF(E535="","",COUNTA($E$362:E535))</f>
        <v>159</v>
      </c>
      <c r="B535" s="66" t="s">
        <v>2446</v>
      </c>
      <c r="C535" s="37" t="s">
        <v>2101</v>
      </c>
      <c r="D535" s="87" t="s">
        <v>2289</v>
      </c>
      <c r="E535" s="6">
        <f t="shared" si="1"/>
        <v>207272.72727272726</v>
      </c>
      <c r="F535" s="140"/>
      <c r="G535" s="63">
        <v>228000</v>
      </c>
    </row>
    <row r="536" spans="1:7" ht="33">
      <c r="A536" s="3">
        <f>IF(E536="","",COUNTA($E$362:E536))</f>
        <v>160</v>
      </c>
      <c r="B536" s="66" t="s">
        <v>2447</v>
      </c>
      <c r="C536" s="37" t="s">
        <v>2101</v>
      </c>
      <c r="D536" s="87" t="s">
        <v>2288</v>
      </c>
      <c r="E536" s="6">
        <f t="shared" si="1"/>
        <v>171818.1818181818</v>
      </c>
      <c r="F536" s="140"/>
      <c r="G536" s="63">
        <v>189000</v>
      </c>
    </row>
    <row r="537" spans="1:7" ht="17.25">
      <c r="A537" s="3">
        <f>IF(E537="","",COUNTA($E$362:E537))</f>
      </c>
      <c r="B537" s="83" t="s">
        <v>2448</v>
      </c>
      <c r="C537" s="36"/>
      <c r="E537" s="6"/>
      <c r="F537" s="140"/>
      <c r="G537" s="98"/>
    </row>
    <row r="538" spans="1:7" ht="16.5">
      <c r="A538" s="3">
        <f>IF(E538="","",COUNTA($E$362:E538))</f>
        <v>161</v>
      </c>
      <c r="B538" s="66" t="s">
        <v>2449</v>
      </c>
      <c r="C538" s="37" t="s">
        <v>2101</v>
      </c>
      <c r="D538" s="87" t="s">
        <v>2290</v>
      </c>
      <c r="E538" s="6">
        <f t="shared" si="1"/>
        <v>103636.36363636363</v>
      </c>
      <c r="F538" s="140"/>
      <c r="G538" s="63">
        <v>114000</v>
      </c>
    </row>
    <row r="539" spans="1:7" ht="16.5">
      <c r="A539" s="3">
        <f>IF(E539="","",COUNTA($E$362:E539))</f>
        <v>162</v>
      </c>
      <c r="B539" s="66" t="s">
        <v>2450</v>
      </c>
      <c r="C539" s="37" t="s">
        <v>2101</v>
      </c>
      <c r="D539" s="87" t="s">
        <v>2288</v>
      </c>
      <c r="E539" s="6">
        <f t="shared" si="1"/>
        <v>139090.9090909091</v>
      </c>
      <c r="F539" s="140"/>
      <c r="G539" s="63">
        <v>153000</v>
      </c>
    </row>
    <row r="540" spans="1:7" ht="33">
      <c r="A540" s="3">
        <f>IF(E540="","",COUNTA($E$362:E540))</f>
        <v>163</v>
      </c>
      <c r="B540" s="66" t="s">
        <v>2451</v>
      </c>
      <c r="C540" s="37" t="s">
        <v>2101</v>
      </c>
      <c r="D540" s="87" t="s">
        <v>2288</v>
      </c>
      <c r="E540" s="6">
        <f t="shared" si="1"/>
        <v>144545.45454545453</v>
      </c>
      <c r="F540" s="140"/>
      <c r="G540" s="63">
        <v>159000</v>
      </c>
    </row>
    <row r="541" spans="1:7" ht="33">
      <c r="A541" s="3">
        <f>IF(E541="","",COUNTA($E$362:E541))</f>
        <v>164</v>
      </c>
      <c r="B541" s="66" t="s">
        <v>2452</v>
      </c>
      <c r="C541" s="37" t="s">
        <v>2081</v>
      </c>
      <c r="D541" s="87" t="s">
        <v>2288</v>
      </c>
      <c r="E541" s="6">
        <f t="shared" si="1"/>
        <v>72727.27272727272</v>
      </c>
      <c r="F541" s="140"/>
      <c r="G541" s="63">
        <v>80000</v>
      </c>
    </row>
    <row r="542" spans="1:7" ht="33">
      <c r="A542" s="3">
        <f>IF(E542="","",COUNTA($E$362:E542))</f>
        <v>165</v>
      </c>
      <c r="B542" s="66" t="s">
        <v>2453</v>
      </c>
      <c r="C542" s="37" t="s">
        <v>2101</v>
      </c>
      <c r="D542" s="87" t="s">
        <v>2288</v>
      </c>
      <c r="E542" s="6">
        <f t="shared" si="1"/>
        <v>184545.45454545453</v>
      </c>
      <c r="F542" s="140"/>
      <c r="G542" s="63">
        <v>203000</v>
      </c>
    </row>
    <row r="543" spans="1:7" ht="16.5">
      <c r="A543" s="3">
        <f>IF(E543="","",COUNTA($E$362:E543))</f>
        <v>166</v>
      </c>
      <c r="B543" s="66" t="s">
        <v>2454</v>
      </c>
      <c r="C543" s="37" t="s">
        <v>2101</v>
      </c>
      <c r="D543" s="87" t="s">
        <v>2289</v>
      </c>
      <c r="E543" s="6">
        <f t="shared" si="1"/>
        <v>186363.63636363635</v>
      </c>
      <c r="F543" s="140"/>
      <c r="G543" s="63">
        <v>205000</v>
      </c>
    </row>
    <row r="544" spans="1:7" ht="33">
      <c r="A544" s="3">
        <f>IF(E544="","",COUNTA($E$362:E544))</f>
        <v>167</v>
      </c>
      <c r="B544" s="66" t="s">
        <v>2455</v>
      </c>
      <c r="C544" s="37" t="s">
        <v>2101</v>
      </c>
      <c r="D544" s="87" t="s">
        <v>2289</v>
      </c>
      <c r="E544" s="6">
        <f t="shared" si="1"/>
        <v>191818.1818181818</v>
      </c>
      <c r="F544" s="140"/>
      <c r="G544" s="63">
        <v>211000</v>
      </c>
    </row>
    <row r="545" spans="1:7" ht="16.5">
      <c r="A545" s="3">
        <f>IF(E545="","",COUNTA($E$362:E545))</f>
        <v>168</v>
      </c>
      <c r="B545" s="66" t="s">
        <v>2456</v>
      </c>
      <c r="C545" s="37" t="s">
        <v>2101</v>
      </c>
      <c r="D545" s="87" t="s">
        <v>2289</v>
      </c>
      <c r="E545" s="6">
        <f t="shared" si="1"/>
        <v>259090.90909090906</v>
      </c>
      <c r="F545" s="140"/>
      <c r="G545" s="63">
        <v>285000</v>
      </c>
    </row>
    <row r="546" spans="1:7" ht="17.25">
      <c r="A546" s="3">
        <f>IF(E546="","",COUNTA($E$362:E546))</f>
      </c>
      <c r="B546" s="67" t="s">
        <v>2457</v>
      </c>
      <c r="C546" s="68"/>
      <c r="E546" s="6"/>
      <c r="F546" s="140"/>
      <c r="G546" s="97"/>
    </row>
    <row r="547" spans="1:7" ht="33">
      <c r="A547" s="3">
        <f>IF(E547="","",COUNTA($E$362:E547))</f>
        <v>169</v>
      </c>
      <c r="B547" s="66" t="s">
        <v>2458</v>
      </c>
      <c r="C547" s="37" t="s">
        <v>207</v>
      </c>
      <c r="D547" s="87" t="s">
        <v>2291</v>
      </c>
      <c r="E547" s="6">
        <f t="shared" si="1"/>
        <v>63636.36363636363</v>
      </c>
      <c r="F547" s="140"/>
      <c r="G547" s="63">
        <v>70000</v>
      </c>
    </row>
    <row r="548" spans="1:7" ht="33">
      <c r="A548" s="3">
        <f>IF(E548="","",COUNTA($E$362:E548))</f>
        <v>170</v>
      </c>
      <c r="B548" s="66" t="s">
        <v>2459</v>
      </c>
      <c r="C548" s="37" t="s">
        <v>207</v>
      </c>
      <c r="D548" s="87" t="s">
        <v>2291</v>
      </c>
      <c r="E548" s="6">
        <f t="shared" si="1"/>
        <v>111818.18181818181</v>
      </c>
      <c r="F548" s="140"/>
      <c r="G548" s="63">
        <v>123000</v>
      </c>
    </row>
    <row r="549" spans="1:7" ht="33">
      <c r="A549" s="3">
        <f>IF(E549="","",COUNTA($E$362:E549))</f>
        <v>171</v>
      </c>
      <c r="B549" s="66" t="s">
        <v>2460</v>
      </c>
      <c r="C549" s="37" t="s">
        <v>207</v>
      </c>
      <c r="D549" s="87" t="s">
        <v>2291</v>
      </c>
      <c r="E549" s="6">
        <f t="shared" si="1"/>
        <v>120909.0909090909</v>
      </c>
      <c r="F549" s="140"/>
      <c r="G549" s="63">
        <v>133000</v>
      </c>
    </row>
    <row r="550" spans="1:7" ht="33">
      <c r="A550" s="3">
        <f>IF(E550="","",COUNTA($E$362:E550))</f>
        <v>172</v>
      </c>
      <c r="B550" s="66" t="s">
        <v>2461</v>
      </c>
      <c r="C550" s="37" t="s">
        <v>207</v>
      </c>
      <c r="D550" s="87" t="s">
        <v>2293</v>
      </c>
      <c r="E550" s="6">
        <f t="shared" si="1"/>
        <v>69090.90909090909</v>
      </c>
      <c r="F550" s="140"/>
      <c r="G550" s="63">
        <v>76000</v>
      </c>
    </row>
    <row r="551" spans="1:7" ht="33">
      <c r="A551" s="3">
        <f>IF(E551="","",COUNTA($E$362:E551))</f>
        <v>173</v>
      </c>
      <c r="B551" s="66" t="s">
        <v>2462</v>
      </c>
      <c r="C551" s="37" t="s">
        <v>207</v>
      </c>
      <c r="D551" s="87" t="s">
        <v>2294</v>
      </c>
      <c r="E551" s="6">
        <f t="shared" si="1"/>
        <v>80000</v>
      </c>
      <c r="F551" s="140"/>
      <c r="G551" s="63">
        <v>88000</v>
      </c>
    </row>
    <row r="552" spans="1:7" ht="16.5">
      <c r="A552" s="3">
        <f>IF(E552="","",COUNTA($E$362:E552))</f>
        <v>174</v>
      </c>
      <c r="B552" s="66" t="s">
        <v>2463</v>
      </c>
      <c r="C552" s="37" t="s">
        <v>207</v>
      </c>
      <c r="D552" s="87" t="s">
        <v>2464</v>
      </c>
      <c r="E552" s="6">
        <f t="shared" si="1"/>
        <v>73636.36363636363</v>
      </c>
      <c r="F552" s="140"/>
      <c r="G552" s="63">
        <v>81000</v>
      </c>
    </row>
    <row r="553" spans="1:7" ht="16.5">
      <c r="A553" s="3">
        <f>IF(E553="","",COUNTA($E$362:E553))</f>
        <v>175</v>
      </c>
      <c r="B553" s="66" t="s">
        <v>2465</v>
      </c>
      <c r="C553" s="37" t="s">
        <v>207</v>
      </c>
      <c r="D553" s="87" t="s">
        <v>2464</v>
      </c>
      <c r="E553" s="6">
        <f t="shared" si="1"/>
        <v>104545.45454545454</v>
      </c>
      <c r="F553" s="140"/>
      <c r="G553" s="63">
        <v>115000</v>
      </c>
    </row>
    <row r="554" spans="1:7" ht="33">
      <c r="A554" s="3">
        <f>IF(E554="","",COUNTA($E$362:E554))</f>
        <v>176</v>
      </c>
      <c r="B554" s="66" t="s">
        <v>2466</v>
      </c>
      <c r="C554" s="37" t="s">
        <v>207</v>
      </c>
      <c r="D554" s="87" t="s">
        <v>2464</v>
      </c>
      <c r="E554" s="6">
        <f t="shared" si="1"/>
        <v>118181.81818181818</v>
      </c>
      <c r="F554" s="140"/>
      <c r="G554" s="63">
        <v>130000</v>
      </c>
    </row>
    <row r="555" spans="1:7" ht="33">
      <c r="A555" s="3">
        <f>IF(E555="","",COUNTA($E$362:E555))</f>
        <v>177</v>
      </c>
      <c r="B555" s="66" t="s">
        <v>2467</v>
      </c>
      <c r="C555" s="37" t="s">
        <v>2081</v>
      </c>
      <c r="D555" s="87" t="s">
        <v>2468</v>
      </c>
      <c r="E555" s="6">
        <f t="shared" si="1"/>
        <v>43636.36363636363</v>
      </c>
      <c r="F555" s="140"/>
      <c r="G555" s="63">
        <v>48000</v>
      </c>
    </row>
    <row r="556" spans="1:7" ht="33">
      <c r="A556" s="3">
        <f>IF(E556="","",COUNTA($E$362:E556))</f>
        <v>178</v>
      </c>
      <c r="B556" s="66" t="s">
        <v>2469</v>
      </c>
      <c r="C556" s="37" t="s">
        <v>2081</v>
      </c>
      <c r="D556" s="87" t="s">
        <v>2470</v>
      </c>
      <c r="E556" s="6">
        <f t="shared" si="1"/>
        <v>31818.181818181816</v>
      </c>
      <c r="F556" s="140"/>
      <c r="G556" s="63">
        <v>35000</v>
      </c>
    </row>
    <row r="557" spans="1:7" ht="33">
      <c r="A557" s="3">
        <f>IF(E557="","",COUNTA($E$362:E557))</f>
        <v>179</v>
      </c>
      <c r="B557" s="66" t="s">
        <v>2471</v>
      </c>
      <c r="C557" s="37" t="s">
        <v>207</v>
      </c>
      <c r="D557" s="87" t="s">
        <v>2293</v>
      </c>
      <c r="E557" s="6">
        <f t="shared" si="1"/>
        <v>77272.72727272726</v>
      </c>
      <c r="F557" s="140"/>
      <c r="G557" s="63">
        <v>85000</v>
      </c>
    </row>
    <row r="558" spans="1:7" ht="33">
      <c r="A558" s="3">
        <f>IF(E558="","",COUNTA($E$362:E558))</f>
        <v>180</v>
      </c>
      <c r="B558" s="66" t="s">
        <v>2472</v>
      </c>
      <c r="C558" s="37" t="s">
        <v>207</v>
      </c>
      <c r="D558" s="87" t="s">
        <v>2293</v>
      </c>
      <c r="E558" s="6">
        <f t="shared" si="1"/>
        <v>102727.27272727272</v>
      </c>
      <c r="F558" s="140"/>
      <c r="G558" s="63">
        <v>113000</v>
      </c>
    </row>
    <row r="559" spans="1:7" ht="33">
      <c r="A559" s="3">
        <f>IF(E559="","",COUNTA($E$362:E559))</f>
        <v>181</v>
      </c>
      <c r="B559" s="66" t="s">
        <v>2473</v>
      </c>
      <c r="C559" s="37" t="s">
        <v>207</v>
      </c>
      <c r="D559" s="87" t="s">
        <v>2294</v>
      </c>
      <c r="E559" s="6">
        <f t="shared" si="1"/>
        <v>90909.0909090909</v>
      </c>
      <c r="F559" s="140"/>
      <c r="G559" s="63">
        <v>100000</v>
      </c>
    </row>
    <row r="560" spans="1:7" ht="33">
      <c r="A560" s="3">
        <f>IF(E560="","",COUNTA($E$362:E560))</f>
        <v>182</v>
      </c>
      <c r="B560" s="66" t="s">
        <v>2474</v>
      </c>
      <c r="C560" s="37" t="s">
        <v>207</v>
      </c>
      <c r="D560" s="87" t="s">
        <v>2464</v>
      </c>
      <c r="E560" s="6">
        <f t="shared" si="1"/>
        <v>95454.54545454544</v>
      </c>
      <c r="F560" s="140"/>
      <c r="G560" s="63">
        <v>105000</v>
      </c>
    </row>
    <row r="561" spans="1:7" ht="33">
      <c r="A561" s="3">
        <f>IF(E561="","",COUNTA($E$362:E561))</f>
        <v>183</v>
      </c>
      <c r="B561" s="66" t="s">
        <v>2475</v>
      </c>
      <c r="C561" s="37" t="s">
        <v>207</v>
      </c>
      <c r="D561" s="87" t="s">
        <v>2464</v>
      </c>
      <c r="E561" s="6">
        <f t="shared" si="1"/>
        <v>104545.45454545454</v>
      </c>
      <c r="F561" s="141"/>
      <c r="G561" s="63">
        <v>115000</v>
      </c>
    </row>
    <row r="562" spans="1:7" ht="17.25">
      <c r="A562" s="3">
        <f>IF(E562="","",COUNTA($E$362:E562))</f>
      </c>
      <c r="B562" s="83" t="s">
        <v>1539</v>
      </c>
      <c r="E562" s="6"/>
      <c r="F562" s="139" t="s">
        <v>1540</v>
      </c>
      <c r="G562" s="63"/>
    </row>
    <row r="563" spans="1:7" ht="19.5">
      <c r="A563" s="3">
        <f>IF(E563="","",COUNTA($E$362:E563))</f>
        <v>184</v>
      </c>
      <c r="B563" s="66" t="s">
        <v>1541</v>
      </c>
      <c r="C563" s="3" t="s">
        <v>2389</v>
      </c>
      <c r="D563" s="144" t="s">
        <v>2291</v>
      </c>
      <c r="E563" s="6">
        <f>178000/1.1</f>
        <v>161818.1818181818</v>
      </c>
      <c r="F563" s="140"/>
      <c r="G563" s="63"/>
    </row>
    <row r="564" spans="1:7" ht="19.5">
      <c r="A564" s="3">
        <f>IF(E564="","",COUNTA($E$362:E564))</f>
        <v>185</v>
      </c>
      <c r="B564" s="66" t="s">
        <v>1542</v>
      </c>
      <c r="C564" s="3" t="s">
        <v>2389</v>
      </c>
      <c r="D564" s="145"/>
      <c r="E564" s="6">
        <f aca="true" t="shared" si="2" ref="E564:E570">178000/1.1</f>
        <v>161818.1818181818</v>
      </c>
      <c r="F564" s="140"/>
      <c r="G564" s="63"/>
    </row>
    <row r="565" spans="1:7" ht="19.5">
      <c r="A565" s="3">
        <f>IF(E565="","",COUNTA($E$362:E565))</f>
        <v>186</v>
      </c>
      <c r="B565" s="66" t="s">
        <v>1543</v>
      </c>
      <c r="C565" s="3" t="s">
        <v>2389</v>
      </c>
      <c r="D565" s="145"/>
      <c r="E565" s="6">
        <f t="shared" si="2"/>
        <v>161818.1818181818</v>
      </c>
      <c r="F565" s="140"/>
      <c r="G565" s="63"/>
    </row>
    <row r="566" spans="1:7" ht="19.5">
      <c r="A566" s="3">
        <f>IF(E566="","",COUNTA($E$362:E566))</f>
        <v>187</v>
      </c>
      <c r="B566" s="66" t="s">
        <v>1544</v>
      </c>
      <c r="C566" s="3" t="s">
        <v>2389</v>
      </c>
      <c r="D566" s="145"/>
      <c r="E566" s="6">
        <f t="shared" si="2"/>
        <v>161818.1818181818</v>
      </c>
      <c r="F566" s="140"/>
      <c r="G566" s="63"/>
    </row>
    <row r="567" spans="1:7" ht="19.5">
      <c r="A567" s="3">
        <f>IF(E567="","",COUNTA($E$362:E567))</f>
        <v>188</v>
      </c>
      <c r="B567" s="66" t="s">
        <v>1545</v>
      </c>
      <c r="C567" s="3" t="s">
        <v>2389</v>
      </c>
      <c r="D567" s="145"/>
      <c r="E567" s="6">
        <f t="shared" si="2"/>
        <v>161818.1818181818</v>
      </c>
      <c r="F567" s="140"/>
      <c r="G567" s="63"/>
    </row>
    <row r="568" spans="1:7" ht="19.5">
      <c r="A568" s="3">
        <f>IF(E568="","",COUNTA($E$362:E568))</f>
        <v>189</v>
      </c>
      <c r="B568" s="66" t="s">
        <v>1546</v>
      </c>
      <c r="C568" s="3" t="s">
        <v>2389</v>
      </c>
      <c r="D568" s="145"/>
      <c r="E568" s="6">
        <f t="shared" si="2"/>
        <v>161818.1818181818</v>
      </c>
      <c r="F568" s="140"/>
      <c r="G568" s="63"/>
    </row>
    <row r="569" spans="1:7" ht="19.5">
      <c r="A569" s="3">
        <f>IF(E569="","",COUNTA($E$362:E569))</f>
        <v>190</v>
      </c>
      <c r="B569" s="66" t="s">
        <v>1557</v>
      </c>
      <c r="C569" s="3" t="s">
        <v>2389</v>
      </c>
      <c r="D569" s="145"/>
      <c r="E569" s="6">
        <f t="shared" si="2"/>
        <v>161818.1818181818</v>
      </c>
      <c r="F569" s="140"/>
      <c r="G569" s="63"/>
    </row>
    <row r="570" spans="1:7" ht="19.5">
      <c r="A570" s="3">
        <f>IF(E570="","",COUNTA($E$362:E570))</f>
        <v>191</v>
      </c>
      <c r="B570" s="66" t="s">
        <v>1547</v>
      </c>
      <c r="C570" s="3" t="s">
        <v>2389</v>
      </c>
      <c r="D570" s="146"/>
      <c r="E570" s="6">
        <f t="shared" si="2"/>
        <v>161818.1818181818</v>
      </c>
      <c r="F570" s="140"/>
      <c r="G570" s="63"/>
    </row>
    <row r="571" spans="1:7" ht="19.5">
      <c r="A571" s="3">
        <f>IF(E571="","",COUNTA($E$362:E571))</f>
        <v>192</v>
      </c>
      <c r="B571" s="66" t="s">
        <v>1548</v>
      </c>
      <c r="C571" s="3" t="s">
        <v>2389</v>
      </c>
      <c r="D571" s="144" t="s">
        <v>2293</v>
      </c>
      <c r="E571" s="6">
        <f>216000/1.1</f>
        <v>196363.63636363635</v>
      </c>
      <c r="F571" s="140"/>
      <c r="G571" s="63"/>
    </row>
    <row r="572" spans="1:7" ht="19.5">
      <c r="A572" s="3">
        <f>IF(E572="","",COUNTA($E$362:E572))</f>
        <v>193</v>
      </c>
      <c r="B572" s="66" t="s">
        <v>1549</v>
      </c>
      <c r="C572" s="3" t="s">
        <v>2389</v>
      </c>
      <c r="D572" s="145"/>
      <c r="E572" s="6">
        <f>216000/1.1</f>
        <v>196363.63636363635</v>
      </c>
      <c r="F572" s="140"/>
      <c r="G572" s="63"/>
    </row>
    <row r="573" spans="1:7" ht="19.5">
      <c r="A573" s="3">
        <f>IF(E573="","",COUNTA($E$362:E573))</f>
        <v>194</v>
      </c>
      <c r="B573" s="66" t="s">
        <v>1550</v>
      </c>
      <c r="C573" s="3" t="s">
        <v>2389</v>
      </c>
      <c r="D573" s="145"/>
      <c r="E573" s="6">
        <f>240000/1.1</f>
        <v>218181.81818181818</v>
      </c>
      <c r="F573" s="140"/>
      <c r="G573" s="63"/>
    </row>
    <row r="574" spans="1:7" ht="19.5">
      <c r="A574" s="3">
        <f>IF(E574="","",COUNTA($E$362:E574))</f>
        <v>195</v>
      </c>
      <c r="B574" s="66" t="s">
        <v>1551</v>
      </c>
      <c r="C574" s="3" t="s">
        <v>2389</v>
      </c>
      <c r="D574" s="146"/>
      <c r="E574" s="6">
        <f>264000/1.1</f>
        <v>239999.99999999997</v>
      </c>
      <c r="F574" s="140"/>
      <c r="G574" s="63"/>
    </row>
    <row r="575" spans="1:7" ht="19.5">
      <c r="A575" s="3">
        <f>IF(E575="","",COUNTA($E$362:E575))</f>
        <v>196</v>
      </c>
      <c r="B575" s="66" t="s">
        <v>1552</v>
      </c>
      <c r="C575" s="3" t="s">
        <v>2389</v>
      </c>
      <c r="D575" s="144" t="s">
        <v>2288</v>
      </c>
      <c r="E575" s="6">
        <f>257000/1.1</f>
        <v>233636.36363636362</v>
      </c>
      <c r="F575" s="140"/>
      <c r="G575" s="63"/>
    </row>
    <row r="576" spans="1:7" ht="19.5">
      <c r="A576" s="3">
        <f>IF(E576="","",COUNTA($E$362:E576))</f>
        <v>197</v>
      </c>
      <c r="B576" s="66" t="s">
        <v>1553</v>
      </c>
      <c r="C576" s="3" t="s">
        <v>2389</v>
      </c>
      <c r="D576" s="145"/>
      <c r="E576" s="6">
        <f aca="true" t="shared" si="3" ref="E576:E581">257000/1.1</f>
        <v>233636.36363636362</v>
      </c>
      <c r="F576" s="140"/>
      <c r="G576" s="63"/>
    </row>
    <row r="577" spans="1:7" ht="19.5">
      <c r="A577" s="3">
        <f>IF(E577="","",COUNTA($E$362:E577))</f>
        <v>198</v>
      </c>
      <c r="B577" s="66" t="s">
        <v>1554</v>
      </c>
      <c r="C577" s="3" t="s">
        <v>2389</v>
      </c>
      <c r="D577" s="145"/>
      <c r="E577" s="6">
        <f t="shared" si="3"/>
        <v>233636.36363636362</v>
      </c>
      <c r="F577" s="140"/>
      <c r="G577" s="63"/>
    </row>
    <row r="578" spans="1:7" ht="19.5">
      <c r="A578" s="3">
        <f>IF(E578="","",COUNTA($E$362:E578))</f>
        <v>199</v>
      </c>
      <c r="B578" s="66" t="s">
        <v>1555</v>
      </c>
      <c r="C578" s="3" t="s">
        <v>2389</v>
      </c>
      <c r="D578" s="145"/>
      <c r="E578" s="6">
        <f t="shared" si="3"/>
        <v>233636.36363636362</v>
      </c>
      <c r="F578" s="140"/>
      <c r="G578" s="63"/>
    </row>
    <row r="579" spans="1:7" ht="19.5">
      <c r="A579" s="3">
        <f>IF(E579="","",COUNTA($E$362:E579))</f>
        <v>200</v>
      </c>
      <c r="B579" s="66" t="s">
        <v>1556</v>
      </c>
      <c r="C579" s="3" t="s">
        <v>2389</v>
      </c>
      <c r="D579" s="145"/>
      <c r="E579" s="6">
        <f t="shared" si="3"/>
        <v>233636.36363636362</v>
      </c>
      <c r="F579" s="140"/>
      <c r="G579" s="63"/>
    </row>
    <row r="580" spans="1:7" ht="19.5">
      <c r="A580" s="3">
        <f>IF(E580="","",COUNTA($E$362:E580))</f>
        <v>201</v>
      </c>
      <c r="B580" s="66" t="s">
        <v>1558</v>
      </c>
      <c r="C580" s="3" t="s">
        <v>2389</v>
      </c>
      <c r="D580" s="145"/>
      <c r="E580" s="6">
        <f t="shared" si="3"/>
        <v>233636.36363636362</v>
      </c>
      <c r="F580" s="140"/>
      <c r="G580" s="63"/>
    </row>
    <row r="581" spans="1:7" ht="19.5">
      <c r="A581" s="3">
        <f>IF(E581="","",COUNTA($E$362:E581))</f>
        <v>202</v>
      </c>
      <c r="B581" s="66" t="s">
        <v>1559</v>
      </c>
      <c r="C581" s="3" t="s">
        <v>2389</v>
      </c>
      <c r="D581" s="145"/>
      <c r="E581" s="6">
        <f t="shared" si="3"/>
        <v>233636.36363636362</v>
      </c>
      <c r="F581" s="140"/>
      <c r="G581" s="63"/>
    </row>
    <row r="582" spans="1:7" ht="19.5">
      <c r="A582" s="3">
        <f>IF(E582="","",COUNTA($E$362:E582))</f>
        <v>203</v>
      </c>
      <c r="B582" s="66" t="s">
        <v>1560</v>
      </c>
      <c r="C582" s="3" t="s">
        <v>2389</v>
      </c>
      <c r="D582" s="145"/>
      <c r="E582" s="6">
        <f>269000/1.1</f>
        <v>244545.45454545453</v>
      </c>
      <c r="F582" s="140"/>
      <c r="G582" s="63"/>
    </row>
    <row r="583" spans="1:7" ht="19.5">
      <c r="A583" s="3">
        <f>IF(E583="","",COUNTA($E$362:E583))</f>
        <v>204</v>
      </c>
      <c r="B583" s="66" t="s">
        <v>1561</v>
      </c>
      <c r="C583" s="3" t="s">
        <v>2389</v>
      </c>
      <c r="D583" s="145"/>
      <c r="E583" s="6">
        <f>284000/1.1</f>
        <v>258181.81818181815</v>
      </c>
      <c r="F583" s="140"/>
      <c r="G583" s="63"/>
    </row>
    <row r="584" spans="1:7" ht="33">
      <c r="A584" s="3">
        <f>IF(E584="","",COUNTA($E$362:E584))</f>
        <v>205</v>
      </c>
      <c r="B584" s="66" t="s">
        <v>1562</v>
      </c>
      <c r="C584" s="3" t="s">
        <v>2389</v>
      </c>
      <c r="D584" s="145"/>
      <c r="E584" s="6">
        <f>E583</f>
        <v>258181.81818181815</v>
      </c>
      <c r="F584" s="140"/>
      <c r="G584" s="63"/>
    </row>
    <row r="585" spans="1:7" ht="19.5">
      <c r="A585" s="3">
        <f>IF(E585="","",COUNTA($E$362:E585))</f>
        <v>206</v>
      </c>
      <c r="B585" s="66" t="s">
        <v>1573</v>
      </c>
      <c r="C585" s="3" t="s">
        <v>2389</v>
      </c>
      <c r="D585" s="145"/>
      <c r="E585" s="6">
        <f>E584</f>
        <v>258181.81818181815</v>
      </c>
      <c r="F585" s="140"/>
      <c r="G585" s="63"/>
    </row>
    <row r="586" spans="1:7" ht="33">
      <c r="A586" s="3">
        <f>IF(E586="","",COUNTA($E$362:E586))</f>
        <v>207</v>
      </c>
      <c r="B586" s="66" t="s">
        <v>1563</v>
      </c>
      <c r="C586" s="3" t="s">
        <v>2389</v>
      </c>
      <c r="D586" s="145"/>
      <c r="E586" s="6">
        <f>318000/1.1</f>
        <v>289090.90909090906</v>
      </c>
      <c r="F586" s="140"/>
      <c r="G586" s="63"/>
    </row>
    <row r="587" spans="1:7" ht="19.5">
      <c r="A587" s="3">
        <f>IF(E587="","",COUNTA($E$362:E587))</f>
        <v>208</v>
      </c>
      <c r="B587" s="66" t="s">
        <v>1564</v>
      </c>
      <c r="C587" s="3" t="s">
        <v>2389</v>
      </c>
      <c r="D587" s="146"/>
      <c r="E587" s="6">
        <f>361000/1.1</f>
        <v>328181.8181818182</v>
      </c>
      <c r="F587" s="140"/>
      <c r="G587" s="63"/>
    </row>
    <row r="588" spans="1:7" ht="33">
      <c r="A588" s="3">
        <f>IF(E588="","",COUNTA($E$362:E588))</f>
        <v>209</v>
      </c>
      <c r="B588" s="66" t="s">
        <v>1565</v>
      </c>
      <c r="C588" s="3" t="s">
        <v>2389</v>
      </c>
      <c r="D588" s="144" t="s">
        <v>2289</v>
      </c>
      <c r="E588" s="6">
        <f>346000/1.1</f>
        <v>314545.45454545453</v>
      </c>
      <c r="F588" s="140"/>
      <c r="G588" s="63"/>
    </row>
    <row r="589" spans="1:7" ht="19.5">
      <c r="A589" s="3">
        <f>IF(E589="","",COUNTA($E$362:E589))</f>
        <v>210</v>
      </c>
      <c r="B589" s="66" t="s">
        <v>1566</v>
      </c>
      <c r="C589" s="3" t="s">
        <v>2389</v>
      </c>
      <c r="D589" s="145"/>
      <c r="E589" s="6">
        <f>E588</f>
        <v>314545.45454545453</v>
      </c>
      <c r="F589" s="140"/>
      <c r="G589" s="63"/>
    </row>
    <row r="590" spans="1:7" ht="19.5">
      <c r="A590" s="3">
        <f>IF(E590="","",COUNTA($E$362:E590))</f>
        <v>211</v>
      </c>
      <c r="B590" s="66" t="s">
        <v>1567</v>
      </c>
      <c r="C590" s="3" t="s">
        <v>2389</v>
      </c>
      <c r="D590" s="145"/>
      <c r="E590" s="6">
        <f aca="true" t="shared" si="4" ref="E590:E595">379000/1.1</f>
        <v>344545.45454545453</v>
      </c>
      <c r="F590" s="140"/>
      <c r="G590" s="63"/>
    </row>
    <row r="591" spans="1:7" ht="33">
      <c r="A591" s="3">
        <f>IF(E591="","",COUNTA($E$362:E591))</f>
        <v>212</v>
      </c>
      <c r="B591" s="66" t="s">
        <v>1568</v>
      </c>
      <c r="C591" s="3" t="s">
        <v>2389</v>
      </c>
      <c r="D591" s="145"/>
      <c r="E591" s="6">
        <f t="shared" si="4"/>
        <v>344545.45454545453</v>
      </c>
      <c r="F591" s="140"/>
      <c r="G591" s="63"/>
    </row>
    <row r="592" spans="1:7" ht="19.5">
      <c r="A592" s="3">
        <f>IF(E592="","",COUNTA($E$362:E592))</f>
        <v>213</v>
      </c>
      <c r="B592" s="66" t="s">
        <v>1569</v>
      </c>
      <c r="C592" s="3" t="s">
        <v>2389</v>
      </c>
      <c r="D592" s="145"/>
      <c r="E592" s="6">
        <f t="shared" si="4"/>
        <v>344545.45454545453</v>
      </c>
      <c r="F592" s="140"/>
      <c r="G592" s="63"/>
    </row>
    <row r="593" spans="1:7" ht="33">
      <c r="A593" s="3">
        <f>IF(E593="","",COUNTA($E$362:E593))</f>
        <v>214</v>
      </c>
      <c r="B593" s="66" t="s">
        <v>1570</v>
      </c>
      <c r="C593" s="3" t="s">
        <v>2389</v>
      </c>
      <c r="D593" s="145"/>
      <c r="E593" s="6">
        <f t="shared" si="4"/>
        <v>344545.45454545453</v>
      </c>
      <c r="F593" s="140"/>
      <c r="G593" s="63"/>
    </row>
    <row r="594" spans="1:7" ht="33">
      <c r="A594" s="3">
        <f>IF(E594="","",COUNTA($E$362:E594))</f>
        <v>215</v>
      </c>
      <c r="B594" s="66" t="s">
        <v>1571</v>
      </c>
      <c r="C594" s="3" t="s">
        <v>2389</v>
      </c>
      <c r="D594" s="145"/>
      <c r="E594" s="6">
        <f t="shared" si="4"/>
        <v>344545.45454545453</v>
      </c>
      <c r="F594" s="140"/>
      <c r="G594" s="63"/>
    </row>
    <row r="595" spans="1:7" ht="19.5">
      <c r="A595" s="3">
        <f>IF(E595="","",COUNTA($E$362:E595))</f>
        <v>216</v>
      </c>
      <c r="B595" s="66" t="s">
        <v>1572</v>
      </c>
      <c r="C595" s="3" t="s">
        <v>2389</v>
      </c>
      <c r="D595" s="146"/>
      <c r="E595" s="6">
        <f t="shared" si="4"/>
        <v>344545.45454545453</v>
      </c>
      <c r="F595" s="140"/>
      <c r="G595" s="63"/>
    </row>
    <row r="596" spans="1:7" ht="17.25">
      <c r="A596" s="3">
        <f>IF(E596="","",COUNTA($E$362:E596))</f>
      </c>
      <c r="B596" s="83" t="s">
        <v>1574</v>
      </c>
      <c r="C596" s="3"/>
      <c r="D596" s="112"/>
      <c r="E596" s="6"/>
      <c r="F596" s="140"/>
      <c r="G596" s="63"/>
    </row>
    <row r="597" spans="1:7" ht="19.5">
      <c r="A597" s="3">
        <f>IF(E597="","",COUNTA($E$362:E597))</f>
        <v>217</v>
      </c>
      <c r="B597" s="66" t="s">
        <v>1575</v>
      </c>
      <c r="C597" s="3" t="s">
        <v>2389</v>
      </c>
      <c r="D597" s="144" t="s">
        <v>2290</v>
      </c>
      <c r="E597" s="6">
        <f aca="true" t="shared" si="5" ref="E597:E602">269000/1.1</f>
        <v>244545.45454545453</v>
      </c>
      <c r="F597" s="140"/>
      <c r="G597" s="63"/>
    </row>
    <row r="598" spans="1:7" ht="19.5">
      <c r="A598" s="3">
        <f>IF(E598="","",COUNTA($E$362:E598))</f>
        <v>218</v>
      </c>
      <c r="B598" s="66" t="s">
        <v>1576</v>
      </c>
      <c r="C598" s="3" t="s">
        <v>2389</v>
      </c>
      <c r="D598" s="145"/>
      <c r="E598" s="6">
        <f t="shared" si="5"/>
        <v>244545.45454545453</v>
      </c>
      <c r="F598" s="140"/>
      <c r="G598" s="63"/>
    </row>
    <row r="599" spans="1:7" ht="19.5">
      <c r="A599" s="3">
        <f>IF(E599="","",COUNTA($E$362:E599))</f>
        <v>219</v>
      </c>
      <c r="B599" s="66" t="s">
        <v>1577</v>
      </c>
      <c r="C599" s="3" t="s">
        <v>2389</v>
      </c>
      <c r="D599" s="145"/>
      <c r="E599" s="6">
        <f t="shared" si="5"/>
        <v>244545.45454545453</v>
      </c>
      <c r="F599" s="140"/>
      <c r="G599" s="63"/>
    </row>
    <row r="600" spans="1:7" ht="19.5">
      <c r="A600" s="3">
        <f>IF(E600="","",COUNTA($E$362:E600))</f>
        <v>220</v>
      </c>
      <c r="B600" s="66" t="s">
        <v>1578</v>
      </c>
      <c r="C600" s="3" t="s">
        <v>2389</v>
      </c>
      <c r="D600" s="145"/>
      <c r="E600" s="6">
        <f t="shared" si="5"/>
        <v>244545.45454545453</v>
      </c>
      <c r="F600" s="140"/>
      <c r="G600" s="63"/>
    </row>
    <row r="601" spans="1:7" ht="19.5">
      <c r="A601" s="3">
        <f>IF(E601="","",COUNTA($E$362:E601))</f>
        <v>221</v>
      </c>
      <c r="B601" s="66" t="s">
        <v>1579</v>
      </c>
      <c r="C601" s="3" t="s">
        <v>2389</v>
      </c>
      <c r="D601" s="145"/>
      <c r="E601" s="6">
        <f t="shared" si="5"/>
        <v>244545.45454545453</v>
      </c>
      <c r="F601" s="140"/>
      <c r="G601" s="63"/>
    </row>
    <row r="602" spans="1:7" ht="19.5">
      <c r="A602" s="3">
        <f>IF(E602="","",COUNTA($E$362:E602))</f>
        <v>222</v>
      </c>
      <c r="B602" s="66" t="s">
        <v>1580</v>
      </c>
      <c r="C602" s="3" t="s">
        <v>2389</v>
      </c>
      <c r="D602" s="146"/>
      <c r="E602" s="6">
        <f t="shared" si="5"/>
        <v>244545.45454545453</v>
      </c>
      <c r="F602" s="140"/>
      <c r="G602" s="63"/>
    </row>
    <row r="603" spans="1:7" ht="19.5">
      <c r="A603" s="3">
        <f>IF(E603="","",COUNTA($E$362:E603))</f>
        <v>223</v>
      </c>
      <c r="B603" s="66" t="s">
        <v>1581</v>
      </c>
      <c r="C603" s="3" t="s">
        <v>2389</v>
      </c>
      <c r="D603" s="144" t="s">
        <v>2300</v>
      </c>
      <c r="E603" s="6">
        <f>325000/1.1</f>
        <v>295454.5454545454</v>
      </c>
      <c r="F603" s="140"/>
      <c r="G603" s="63"/>
    </row>
    <row r="604" spans="1:7" ht="19.5">
      <c r="A604" s="3">
        <f>IF(E604="","",COUNTA($E$362:E604))</f>
        <v>224</v>
      </c>
      <c r="B604" s="66" t="s">
        <v>1582</v>
      </c>
      <c r="C604" s="3" t="s">
        <v>2389</v>
      </c>
      <c r="D604" s="145"/>
      <c r="E604" s="6">
        <f>325000/1.1</f>
        <v>295454.5454545454</v>
      </c>
      <c r="F604" s="140"/>
      <c r="G604" s="63"/>
    </row>
    <row r="605" spans="1:7" ht="19.5">
      <c r="A605" s="3">
        <f>IF(E605="","",COUNTA($E$362:E605))</f>
        <v>225</v>
      </c>
      <c r="B605" s="66" t="s">
        <v>1583</v>
      </c>
      <c r="C605" s="3" t="s">
        <v>2389</v>
      </c>
      <c r="D605" s="145"/>
      <c r="E605" s="6">
        <f>325000/1.1</f>
        <v>295454.5454545454</v>
      </c>
      <c r="F605" s="140"/>
      <c r="G605" s="63"/>
    </row>
    <row r="606" spans="1:7" ht="19.5">
      <c r="A606" s="3">
        <f>IF(E606="","",COUNTA($E$362:E606))</f>
        <v>226</v>
      </c>
      <c r="B606" s="66" t="s">
        <v>1584</v>
      </c>
      <c r="C606" s="3" t="s">
        <v>2389</v>
      </c>
      <c r="D606" s="145"/>
      <c r="E606" s="6">
        <f>325000/1.1</f>
        <v>295454.5454545454</v>
      </c>
      <c r="F606" s="140"/>
      <c r="G606" s="63"/>
    </row>
    <row r="607" spans="1:7" ht="19.5">
      <c r="A607" s="3">
        <f>IF(E607="","",COUNTA($E$362:E607))</f>
        <v>227</v>
      </c>
      <c r="B607" s="66" t="s">
        <v>1585</v>
      </c>
      <c r="C607" s="3" t="s">
        <v>2389</v>
      </c>
      <c r="D607" s="146"/>
      <c r="E607" s="6">
        <f>325000/1.1</f>
        <v>295454.5454545454</v>
      </c>
      <c r="F607" s="140"/>
      <c r="G607" s="63"/>
    </row>
    <row r="608" spans="1:6" ht="16.5">
      <c r="A608" s="36" t="s">
        <v>98</v>
      </c>
      <c r="B608" s="90" t="s">
        <v>1950</v>
      </c>
      <c r="C608" s="3"/>
      <c r="E608" s="12"/>
      <c r="F608" s="78"/>
    </row>
    <row r="609" spans="1:6" ht="30" customHeight="1">
      <c r="A609" s="3">
        <f>IF(E609="","",COUNTA($E609:E$609))</f>
        <v>1</v>
      </c>
      <c r="B609" s="40" t="s">
        <v>223</v>
      </c>
      <c r="C609" s="3" t="s">
        <v>2389</v>
      </c>
      <c r="D609" s="87" t="s">
        <v>229</v>
      </c>
      <c r="E609" s="5">
        <v>78182</v>
      </c>
      <c r="F609" s="142" t="s">
        <v>2234</v>
      </c>
    </row>
    <row r="610" spans="1:6" ht="30" customHeight="1">
      <c r="A610" s="3">
        <f>IF(E610="","",COUNTA($E$609:E610))</f>
        <v>2</v>
      </c>
      <c r="B610" s="40" t="s">
        <v>224</v>
      </c>
      <c r="C610" s="3" t="s">
        <v>2389</v>
      </c>
      <c r="D610" s="87" t="s">
        <v>230</v>
      </c>
      <c r="E610" s="5">
        <v>81181</v>
      </c>
      <c r="F610" s="142"/>
    </row>
    <row r="611" spans="1:6" ht="30" customHeight="1">
      <c r="A611" s="3">
        <f>IF(E611="","",COUNTA($E$609:E611))</f>
        <v>3</v>
      </c>
      <c r="B611" s="40" t="s">
        <v>225</v>
      </c>
      <c r="C611" s="3" t="s">
        <v>2389</v>
      </c>
      <c r="D611" s="87" t="s">
        <v>2303</v>
      </c>
      <c r="E611" s="5">
        <v>86364</v>
      </c>
      <c r="F611" s="142"/>
    </row>
    <row r="612" spans="1:6" ht="16.5">
      <c r="A612" s="3">
        <f>IF(E612="","",COUNTA($E$609:E612))</f>
        <v>4</v>
      </c>
      <c r="B612" s="40" t="s">
        <v>226</v>
      </c>
      <c r="C612" s="3" t="s">
        <v>118</v>
      </c>
      <c r="D612" s="87" t="s">
        <v>229</v>
      </c>
      <c r="E612" s="5">
        <v>78182</v>
      </c>
      <c r="F612" s="142" t="s">
        <v>235</v>
      </c>
    </row>
    <row r="613" spans="1:6" ht="16.5">
      <c r="A613" s="3">
        <f>IF(E613="","",COUNTA($E$609:E613))</f>
        <v>5</v>
      </c>
      <c r="B613" s="40" t="s">
        <v>227</v>
      </c>
      <c r="C613" s="3" t="s">
        <v>118</v>
      </c>
      <c r="D613" s="87" t="s">
        <v>230</v>
      </c>
      <c r="E613" s="5">
        <v>81818</v>
      </c>
      <c r="F613" s="142"/>
    </row>
    <row r="614" spans="1:6" ht="16.5">
      <c r="A614" s="36" t="s">
        <v>222</v>
      </c>
      <c r="B614" s="90" t="s">
        <v>228</v>
      </c>
      <c r="C614" s="3"/>
      <c r="E614" s="12"/>
      <c r="F614" s="78"/>
    </row>
    <row r="615" spans="1:6" ht="19.5">
      <c r="A615" s="3">
        <f>IF(E615="","",COUNTA($E$615:E615))</f>
        <v>1</v>
      </c>
      <c r="B615" s="40" t="s">
        <v>231</v>
      </c>
      <c r="C615" s="3" t="s">
        <v>2389</v>
      </c>
      <c r="E615" s="9">
        <v>147273</v>
      </c>
      <c r="F615" s="142" t="s">
        <v>240</v>
      </c>
    </row>
    <row r="616" spans="1:6" ht="19.5">
      <c r="A616" s="3">
        <f>IF(E616="","",COUNTA($E$615:E616))</f>
        <v>2</v>
      </c>
      <c r="B616" s="40" t="s">
        <v>232</v>
      </c>
      <c r="C616" s="3" t="s">
        <v>2389</v>
      </c>
      <c r="E616" s="9">
        <v>150000</v>
      </c>
      <c r="F616" s="142"/>
    </row>
    <row r="617" spans="1:6" ht="19.5">
      <c r="A617" s="3">
        <f>IF(E617="","",COUNTA($E$615:E617))</f>
        <v>3</v>
      </c>
      <c r="B617" s="40" t="s">
        <v>233</v>
      </c>
      <c r="C617" s="3" t="s">
        <v>2389</v>
      </c>
      <c r="E617" s="5">
        <v>127273</v>
      </c>
      <c r="F617" s="142"/>
    </row>
    <row r="618" spans="1:6" ht="19.5">
      <c r="A618" s="3">
        <f>IF(E618="","",COUNTA($E$615:E618))</f>
        <v>4</v>
      </c>
      <c r="B618" s="40" t="s">
        <v>234</v>
      </c>
      <c r="C618" s="3" t="s">
        <v>2389</v>
      </c>
      <c r="E618" s="5">
        <v>196363</v>
      </c>
      <c r="F618" s="142"/>
    </row>
    <row r="619" spans="1:6" ht="17.25">
      <c r="A619" s="3">
        <f>IF(E619="","",COUNTA($E$615:E619))</f>
      </c>
      <c r="B619" s="53" t="s">
        <v>253</v>
      </c>
      <c r="C619" s="64"/>
      <c r="E619" s="65"/>
      <c r="F619" s="139" t="s">
        <v>301</v>
      </c>
    </row>
    <row r="620" spans="1:6" ht="16.5">
      <c r="A620" s="3">
        <f>IF(E620="","",COUNTA($E$615:E620))</f>
        <v>5</v>
      </c>
      <c r="B620" s="38" t="s">
        <v>215</v>
      </c>
      <c r="C620" s="37" t="s">
        <v>1932</v>
      </c>
      <c r="D620" s="87" t="s">
        <v>2304</v>
      </c>
      <c r="E620" s="138">
        <v>9364</v>
      </c>
      <c r="F620" s="140"/>
    </row>
    <row r="621" spans="1:6" ht="16.5">
      <c r="A621" s="3">
        <f>IF(E621="","",COUNTA($E$615:E621))</f>
        <v>6</v>
      </c>
      <c r="B621" s="38" t="s">
        <v>216</v>
      </c>
      <c r="C621" s="37" t="s">
        <v>1932</v>
      </c>
      <c r="D621" s="87" t="s">
        <v>2305</v>
      </c>
      <c r="E621" s="138">
        <v>12727</v>
      </c>
      <c r="F621" s="140"/>
    </row>
    <row r="622" spans="1:6" ht="16.5">
      <c r="A622" s="3">
        <f>IF(E622="","",COUNTA($E$615:E622))</f>
        <v>7</v>
      </c>
      <c r="B622" s="38" t="s">
        <v>217</v>
      </c>
      <c r="C622" s="37" t="s">
        <v>1932</v>
      </c>
      <c r="D622" s="87" t="s">
        <v>2306</v>
      </c>
      <c r="E622" s="138">
        <v>20000</v>
      </c>
      <c r="F622" s="140"/>
    </row>
    <row r="623" spans="1:6" ht="16.5">
      <c r="A623" s="3">
        <f>IF(E623="","",COUNTA($E$615:E623))</f>
        <v>8</v>
      </c>
      <c r="B623" s="38" t="s">
        <v>218</v>
      </c>
      <c r="C623" s="37" t="s">
        <v>1932</v>
      </c>
      <c r="D623" s="87" t="s">
        <v>2307</v>
      </c>
      <c r="E623" s="138">
        <v>14545</v>
      </c>
      <c r="F623" s="140"/>
    </row>
    <row r="624" spans="1:6" ht="16.5">
      <c r="A624" s="3">
        <f>IF(E624="","",COUNTA($E$615:E624))</f>
        <v>9</v>
      </c>
      <c r="B624" s="38" t="s">
        <v>219</v>
      </c>
      <c r="C624" s="37" t="s">
        <v>1932</v>
      </c>
      <c r="D624" s="87" t="s">
        <v>2308</v>
      </c>
      <c r="E624" s="138">
        <v>11818</v>
      </c>
      <c r="F624" s="140"/>
    </row>
    <row r="625" spans="1:6" ht="16.5">
      <c r="A625" s="3">
        <f>IF(E625="","",COUNTA($E$615:E625))</f>
        <v>10</v>
      </c>
      <c r="B625" s="38" t="s">
        <v>220</v>
      </c>
      <c r="C625" s="37" t="s">
        <v>1932</v>
      </c>
      <c r="D625" s="87" t="s">
        <v>2309</v>
      </c>
      <c r="E625" s="138">
        <v>3636</v>
      </c>
      <c r="F625" s="140"/>
    </row>
    <row r="626" spans="1:6" ht="16.5">
      <c r="A626" s="3">
        <f>IF(E626="","",COUNTA($E$615:E626))</f>
        <v>11</v>
      </c>
      <c r="B626" s="38" t="s">
        <v>221</v>
      </c>
      <c r="C626" s="37" t="s">
        <v>1932</v>
      </c>
      <c r="D626" s="87" t="s">
        <v>2310</v>
      </c>
      <c r="E626" s="138">
        <v>9545</v>
      </c>
      <c r="F626" s="140"/>
    </row>
    <row r="627" spans="1:6" ht="17.25" customHeight="1">
      <c r="A627" s="3">
        <f>IF(E627="","",COUNTA($E$615:E627))</f>
      </c>
      <c r="B627" s="64" t="s">
        <v>2476</v>
      </c>
      <c r="C627" s="68"/>
      <c r="E627" s="138"/>
      <c r="F627" s="140"/>
    </row>
    <row r="628" spans="1:7" ht="33">
      <c r="A628" s="3">
        <f>IF(E628="","",COUNTA($E$615:E628))</f>
        <v>12</v>
      </c>
      <c r="B628" s="66" t="s">
        <v>2477</v>
      </c>
      <c r="C628" s="37" t="s">
        <v>1932</v>
      </c>
      <c r="E628" s="138">
        <v>17273</v>
      </c>
      <c r="F628" s="140"/>
      <c r="G628" s="63">
        <v>17000</v>
      </c>
    </row>
    <row r="629" spans="1:7" ht="33">
      <c r="A629" s="3">
        <f>IF(E629="","",COUNTA($E$615:E629))</f>
        <v>13</v>
      </c>
      <c r="B629" s="66" t="s">
        <v>2478</v>
      </c>
      <c r="C629" s="37" t="s">
        <v>1932</v>
      </c>
      <c r="E629" s="138">
        <v>18636</v>
      </c>
      <c r="F629" s="140"/>
      <c r="G629" s="63">
        <v>18500</v>
      </c>
    </row>
    <row r="630" spans="1:7" ht="33">
      <c r="A630" s="3">
        <f>IF(E630="","",COUNTA($E$615:E630))</f>
        <v>14</v>
      </c>
      <c r="B630" s="66" t="s">
        <v>2479</v>
      </c>
      <c r="C630" s="37" t="s">
        <v>1932</v>
      </c>
      <c r="E630" s="138">
        <v>35455</v>
      </c>
      <c r="F630" s="140"/>
      <c r="G630" s="63">
        <v>37000</v>
      </c>
    </row>
    <row r="631" spans="1:7" ht="33">
      <c r="A631" s="3">
        <f>IF(E631="","",COUNTA($E$615:E631))</f>
        <v>15</v>
      </c>
      <c r="B631" s="66" t="s">
        <v>2480</v>
      </c>
      <c r="C631" s="37" t="s">
        <v>1932</v>
      </c>
      <c r="E631" s="138">
        <v>38182</v>
      </c>
      <c r="F631" s="140"/>
      <c r="G631" s="63">
        <v>42000</v>
      </c>
    </row>
    <row r="632" spans="1:7" ht="17.25">
      <c r="A632" s="3">
        <f>IF(E632="","",COUNTA($E$615:E632))</f>
      </c>
      <c r="B632" s="64" t="s">
        <v>2481</v>
      </c>
      <c r="C632" s="68"/>
      <c r="E632" s="138"/>
      <c r="F632" s="140"/>
      <c r="G632" s="97"/>
    </row>
    <row r="633" spans="1:7" ht="16.5">
      <c r="A633" s="3">
        <f>IF(E633="","",COUNTA($E$615:E633))</f>
        <v>16</v>
      </c>
      <c r="B633" s="69" t="s">
        <v>2482</v>
      </c>
      <c r="C633" s="37" t="s">
        <v>1932</v>
      </c>
      <c r="E633" s="6">
        <v>22500</v>
      </c>
      <c r="F633" s="140"/>
      <c r="G633" s="63"/>
    </row>
    <row r="634" spans="1:7" ht="16.5">
      <c r="A634" s="3">
        <f>IF(E634="","",COUNTA($E$615:E634))</f>
        <v>17</v>
      </c>
      <c r="B634" s="69" t="s">
        <v>2483</v>
      </c>
      <c r="C634" s="37" t="s">
        <v>1932</v>
      </c>
      <c r="E634" s="6">
        <v>41000</v>
      </c>
      <c r="F634" s="140"/>
      <c r="G634" s="63"/>
    </row>
    <row r="635" spans="1:7" ht="16.5">
      <c r="A635" s="3">
        <f>IF(E635="","",COUNTA($E$615:E635))</f>
        <v>18</v>
      </c>
      <c r="B635" s="69" t="s">
        <v>2484</v>
      </c>
      <c r="C635" s="37" t="s">
        <v>1932</v>
      </c>
      <c r="E635" s="6">
        <v>41000</v>
      </c>
      <c r="F635" s="140"/>
      <c r="G635" s="63"/>
    </row>
    <row r="636" spans="1:7" ht="16.5">
      <c r="A636" s="3">
        <f>IF(E636="","",COUNTA($E$615:E636))</f>
        <v>19</v>
      </c>
      <c r="B636" s="69" t="s">
        <v>2485</v>
      </c>
      <c r="C636" s="37" t="s">
        <v>1932</v>
      </c>
      <c r="E636" s="6">
        <v>68000</v>
      </c>
      <c r="F636" s="140"/>
      <c r="G636" s="63"/>
    </row>
    <row r="637" spans="1:7" ht="16.5">
      <c r="A637" s="3">
        <f>IF(E637="","",COUNTA($E$615:E637))</f>
        <v>20</v>
      </c>
      <c r="B637" s="69" t="s">
        <v>2486</v>
      </c>
      <c r="C637" s="37" t="s">
        <v>1932</v>
      </c>
      <c r="E637" s="6">
        <v>68000</v>
      </c>
      <c r="F637" s="140"/>
      <c r="G637" s="63"/>
    </row>
    <row r="638" spans="1:7" ht="16.5">
      <c r="A638" s="3">
        <f>IF(E638="","",COUNTA($E$615:E638))</f>
        <v>21</v>
      </c>
      <c r="B638" s="69" t="s">
        <v>2487</v>
      </c>
      <c r="C638" s="37" t="s">
        <v>1932</v>
      </c>
      <c r="E638" s="6">
        <v>68000</v>
      </c>
      <c r="F638" s="140"/>
      <c r="G638" s="63"/>
    </row>
    <row r="639" spans="1:7" ht="16.5">
      <c r="A639" s="3">
        <f>IF(E639="","",COUNTA($E$615:E639))</f>
        <v>22</v>
      </c>
      <c r="B639" s="69" t="s">
        <v>2488</v>
      </c>
      <c r="C639" s="37" t="s">
        <v>1932</v>
      </c>
      <c r="E639" s="6">
        <v>43000</v>
      </c>
      <c r="F639" s="140"/>
      <c r="G639" s="63"/>
    </row>
    <row r="640" spans="1:7" ht="16.5">
      <c r="A640" s="3">
        <f>IF(E640="","",COUNTA($E$615:E640))</f>
        <v>23</v>
      </c>
      <c r="B640" s="69" t="s">
        <v>2489</v>
      </c>
      <c r="C640" s="37" t="s">
        <v>1932</v>
      </c>
      <c r="E640" s="6">
        <v>95000</v>
      </c>
      <c r="F640" s="140"/>
      <c r="G640" s="63"/>
    </row>
    <row r="641" spans="1:7" ht="17.25">
      <c r="A641" s="3">
        <f>IF(E641="","",COUNTA($E$615:E641))</f>
      </c>
      <c r="B641" s="64" t="s">
        <v>2490</v>
      </c>
      <c r="C641" s="68"/>
      <c r="E641" s="138"/>
      <c r="F641" s="140"/>
      <c r="G641" s="97"/>
    </row>
    <row r="642" spans="1:7" ht="16.5">
      <c r="A642" s="3">
        <f>IF(E642="","",COUNTA($E$615:E642))</f>
        <v>24</v>
      </c>
      <c r="B642" s="69" t="s">
        <v>2491</v>
      </c>
      <c r="C642" s="37" t="s">
        <v>1932</v>
      </c>
      <c r="E642" s="6">
        <v>27000</v>
      </c>
      <c r="F642" s="140"/>
      <c r="G642" s="63"/>
    </row>
    <row r="643" spans="1:7" ht="16.5">
      <c r="A643" s="3">
        <f>IF(E643="","",COUNTA($E$615:E643))</f>
        <v>25</v>
      </c>
      <c r="B643" s="69" t="s">
        <v>2483</v>
      </c>
      <c r="C643" s="37" t="s">
        <v>1932</v>
      </c>
      <c r="E643" s="6">
        <v>45000</v>
      </c>
      <c r="F643" s="140"/>
      <c r="G643" s="63"/>
    </row>
    <row r="644" spans="1:7" ht="16.5">
      <c r="A644" s="3">
        <f>IF(E644="","",COUNTA($E$615:E644))</f>
        <v>26</v>
      </c>
      <c r="B644" s="69" t="s">
        <v>2492</v>
      </c>
      <c r="C644" s="37" t="s">
        <v>1932</v>
      </c>
      <c r="E644" s="6">
        <v>45000</v>
      </c>
      <c r="F644" s="140"/>
      <c r="G644" s="63"/>
    </row>
    <row r="645" spans="1:7" ht="16.5">
      <c r="A645" s="3">
        <f>IF(E645="","",COUNTA($E$615:E645))</f>
        <v>27</v>
      </c>
      <c r="B645" s="69" t="s">
        <v>2493</v>
      </c>
      <c r="C645" s="37" t="s">
        <v>1932</v>
      </c>
      <c r="E645" s="6">
        <v>45000</v>
      </c>
      <c r="F645" s="140"/>
      <c r="G645" s="63"/>
    </row>
    <row r="646" spans="1:7" ht="16.5">
      <c r="A646" s="3">
        <f>IF(E646="","",COUNTA($E$615:E646))</f>
        <v>28</v>
      </c>
      <c r="B646" s="69" t="s">
        <v>2487</v>
      </c>
      <c r="C646" s="37" t="s">
        <v>1932</v>
      </c>
      <c r="E646" s="6">
        <v>68000</v>
      </c>
      <c r="F646" s="140"/>
      <c r="G646" s="63"/>
    </row>
    <row r="647" spans="1:7" ht="16.5">
      <c r="A647" s="3">
        <f>IF(E647="","",COUNTA($E$615:E647))</f>
        <v>29</v>
      </c>
      <c r="B647" s="69" t="s">
        <v>2494</v>
      </c>
      <c r="C647" s="37" t="s">
        <v>1932</v>
      </c>
      <c r="E647" s="6">
        <v>68000</v>
      </c>
      <c r="F647" s="140"/>
      <c r="G647" s="63"/>
    </row>
    <row r="648" spans="1:7" ht="16.5">
      <c r="A648" s="3">
        <f>IF(E648="","",COUNTA($E$615:E648))</f>
        <v>30</v>
      </c>
      <c r="B648" s="69" t="s">
        <v>2489</v>
      </c>
      <c r="C648" s="37" t="s">
        <v>1932</v>
      </c>
      <c r="E648" s="6">
        <v>95000</v>
      </c>
      <c r="F648" s="140"/>
      <c r="G648" s="63"/>
    </row>
    <row r="649" spans="1:7" ht="17.25">
      <c r="A649" s="3">
        <f>IF(E649="","",COUNTA($E$615:E649))</f>
      </c>
      <c r="B649" s="64" t="s">
        <v>2495</v>
      </c>
      <c r="C649" s="68"/>
      <c r="E649" s="138"/>
      <c r="F649" s="140"/>
      <c r="G649" s="97"/>
    </row>
    <row r="650" spans="1:7" ht="16.5">
      <c r="A650" s="3">
        <f>IF(E650="","",COUNTA($E$615:E650))</f>
        <v>31</v>
      </c>
      <c r="B650" s="69" t="s">
        <v>2482</v>
      </c>
      <c r="C650" s="37" t="s">
        <v>1932</v>
      </c>
      <c r="E650" s="63">
        <v>27000</v>
      </c>
      <c r="F650" s="140"/>
      <c r="G650" s="99"/>
    </row>
    <row r="651" spans="1:7" ht="16.5">
      <c r="A651" s="3">
        <f>IF(E651="","",COUNTA($E$615:E651))</f>
        <v>32</v>
      </c>
      <c r="B651" s="69" t="s">
        <v>2483</v>
      </c>
      <c r="C651" s="37" t="s">
        <v>1932</v>
      </c>
      <c r="E651" s="63">
        <v>43000</v>
      </c>
      <c r="F651" s="140"/>
      <c r="G651" s="63"/>
    </row>
    <row r="652" spans="1:7" ht="16.5">
      <c r="A652" s="3">
        <f>IF(E652="","",COUNTA($E$615:E652))</f>
        <v>33</v>
      </c>
      <c r="B652" s="69" t="s">
        <v>2484</v>
      </c>
      <c r="C652" s="37" t="s">
        <v>1932</v>
      </c>
      <c r="E652" s="63">
        <v>43000</v>
      </c>
      <c r="F652" s="140"/>
      <c r="G652" s="63"/>
    </row>
    <row r="653" spans="1:7" ht="16.5">
      <c r="A653" s="3">
        <f>IF(E653="","",COUNTA($E$615:E653))</f>
        <v>34</v>
      </c>
      <c r="B653" s="69" t="s">
        <v>2485</v>
      </c>
      <c r="C653" s="37" t="s">
        <v>1932</v>
      </c>
      <c r="E653" s="63">
        <v>68000</v>
      </c>
      <c r="F653" s="140"/>
      <c r="G653" s="63"/>
    </row>
    <row r="654" spans="1:7" ht="16.5">
      <c r="A654" s="3">
        <f>IF(E654="","",COUNTA($E$615:E654))</f>
        <v>35</v>
      </c>
      <c r="B654" s="69" t="s">
        <v>2486</v>
      </c>
      <c r="C654" s="37" t="s">
        <v>1932</v>
      </c>
      <c r="E654" s="63">
        <v>68000</v>
      </c>
      <c r="F654" s="140"/>
      <c r="G654" s="63"/>
    </row>
    <row r="655" spans="1:7" ht="16.5">
      <c r="A655" s="3">
        <f>IF(E655="","",COUNTA($E$615:E655))</f>
        <v>36</v>
      </c>
      <c r="B655" s="69" t="s">
        <v>2487</v>
      </c>
      <c r="C655" s="37" t="s">
        <v>1932</v>
      </c>
      <c r="E655" s="63">
        <v>68000</v>
      </c>
      <c r="F655" s="140"/>
      <c r="G655" s="63"/>
    </row>
    <row r="656" spans="1:7" ht="16.5">
      <c r="A656" s="3">
        <f>IF(E656="","",COUNTA($E$615:E656))</f>
        <v>37</v>
      </c>
      <c r="B656" s="69" t="s">
        <v>2488</v>
      </c>
      <c r="C656" s="37" t="s">
        <v>1932</v>
      </c>
      <c r="E656" s="63">
        <v>45000</v>
      </c>
      <c r="F656" s="140"/>
      <c r="G656" s="63"/>
    </row>
    <row r="657" spans="1:7" ht="17.25">
      <c r="A657" s="3">
        <f>IF(E657="","",COUNTA($E$615:E657))</f>
      </c>
      <c r="B657" s="64" t="s">
        <v>2496</v>
      </c>
      <c r="C657" s="68"/>
      <c r="E657" s="68"/>
      <c r="F657" s="140"/>
      <c r="G657" s="97"/>
    </row>
    <row r="658" spans="1:7" ht="16.5">
      <c r="A658" s="3">
        <f>IF(E658="","",COUNTA($E$615:E658))</f>
        <v>38</v>
      </c>
      <c r="B658" s="69" t="s">
        <v>2497</v>
      </c>
      <c r="C658" s="37" t="s">
        <v>1932</v>
      </c>
      <c r="E658" s="63">
        <v>18000</v>
      </c>
      <c r="F658" s="140"/>
      <c r="G658" s="63"/>
    </row>
    <row r="659" spans="1:7" ht="16.5">
      <c r="A659" s="3">
        <f>IF(E659="","",COUNTA($E$615:E659))</f>
        <v>39</v>
      </c>
      <c r="B659" s="69" t="s">
        <v>2483</v>
      </c>
      <c r="C659" s="37" t="s">
        <v>1932</v>
      </c>
      <c r="E659" s="63">
        <v>46000</v>
      </c>
      <c r="F659" s="140"/>
      <c r="G659" s="63"/>
    </row>
    <row r="660" spans="1:7" ht="16.5">
      <c r="A660" s="3">
        <f>IF(E660="","",COUNTA($E$615:E660))</f>
        <v>40</v>
      </c>
      <c r="B660" s="69" t="s">
        <v>2492</v>
      </c>
      <c r="C660" s="37" t="s">
        <v>1932</v>
      </c>
      <c r="E660" s="63">
        <v>46000</v>
      </c>
      <c r="F660" s="140"/>
      <c r="G660" s="63"/>
    </row>
    <row r="661" spans="1:7" ht="16.5">
      <c r="A661" s="3">
        <f>IF(E661="","",COUNTA($E$615:E661))</f>
        <v>41</v>
      </c>
      <c r="B661" s="69" t="s">
        <v>2493</v>
      </c>
      <c r="C661" s="37" t="s">
        <v>1932</v>
      </c>
      <c r="E661" s="63">
        <v>46000</v>
      </c>
      <c r="F661" s="140"/>
      <c r="G661" s="63"/>
    </row>
    <row r="662" spans="1:7" ht="16.5">
      <c r="A662" s="3">
        <f>IF(E662="","",COUNTA($E$615:E662))</f>
        <v>42</v>
      </c>
      <c r="B662" s="69" t="s">
        <v>2487</v>
      </c>
      <c r="C662" s="37" t="s">
        <v>1932</v>
      </c>
      <c r="E662" s="63">
        <v>68000</v>
      </c>
      <c r="F662" s="140"/>
      <c r="G662" s="63"/>
    </row>
    <row r="663" spans="1:7" ht="16.5">
      <c r="A663" s="3">
        <f>IF(E663="","",COUNTA($E$615:E663))</f>
        <v>43</v>
      </c>
      <c r="B663" s="69" t="s">
        <v>2494</v>
      </c>
      <c r="C663" s="37" t="s">
        <v>1932</v>
      </c>
      <c r="E663" s="63">
        <v>68000</v>
      </c>
      <c r="F663" s="140"/>
      <c r="G663" s="63"/>
    </row>
    <row r="664" spans="1:7" ht="17.25">
      <c r="A664" s="3">
        <f>IF(E664="","",COUNTA($E$615:E664))</f>
      </c>
      <c r="B664" s="64" t="s">
        <v>2498</v>
      </c>
      <c r="C664" s="68"/>
      <c r="E664" s="138"/>
      <c r="F664" s="140"/>
      <c r="G664" s="97"/>
    </row>
    <row r="665" spans="1:7" ht="16.5">
      <c r="A665" s="3">
        <f>IF(E665="","",COUNTA($E$615:E665))</f>
        <v>44</v>
      </c>
      <c r="B665" s="69" t="s">
        <v>2499</v>
      </c>
      <c r="C665" s="37" t="s">
        <v>1932</v>
      </c>
      <c r="E665" s="138">
        <v>15200</v>
      </c>
      <c r="F665" s="140"/>
      <c r="G665" s="63"/>
    </row>
    <row r="666" spans="1:7" ht="16.5">
      <c r="A666" s="3">
        <f>IF(E666="","",COUNTA($E$615:E666))</f>
        <v>45</v>
      </c>
      <c r="B666" s="69" t="s">
        <v>2483</v>
      </c>
      <c r="C666" s="37" t="s">
        <v>1932</v>
      </c>
      <c r="E666" s="63">
        <v>28000</v>
      </c>
      <c r="F666" s="140"/>
      <c r="G666" s="63"/>
    </row>
    <row r="667" spans="1:7" ht="16.5">
      <c r="A667" s="3">
        <f>IF(E667="","",COUNTA($E$615:E667))</f>
        <v>46</v>
      </c>
      <c r="B667" s="69" t="s">
        <v>2484</v>
      </c>
      <c r="C667" s="37" t="s">
        <v>1932</v>
      </c>
      <c r="E667" s="63">
        <v>28000</v>
      </c>
      <c r="F667" s="140"/>
      <c r="G667" s="63"/>
    </row>
    <row r="668" spans="1:7" ht="16.5">
      <c r="A668" s="3">
        <f>IF(E668="","",COUNTA($E$615:E668))</f>
        <v>47</v>
      </c>
      <c r="B668" s="69" t="s">
        <v>2488</v>
      </c>
      <c r="C668" s="37" t="s">
        <v>1932</v>
      </c>
      <c r="E668" s="63">
        <v>28000</v>
      </c>
      <c r="F668" s="140"/>
      <c r="G668" s="63"/>
    </row>
    <row r="669" spans="1:7" ht="16.5">
      <c r="A669" s="3">
        <f>IF(E669="","",COUNTA($E$615:E669))</f>
        <v>48</v>
      </c>
      <c r="B669" s="69" t="s">
        <v>2494</v>
      </c>
      <c r="C669" s="37" t="s">
        <v>1932</v>
      </c>
      <c r="E669" s="63">
        <v>53000</v>
      </c>
      <c r="F669" s="140"/>
      <c r="G669" s="63"/>
    </row>
    <row r="670" spans="1:7" ht="16.5">
      <c r="A670" s="3">
        <f>IF(E670="","",COUNTA($E$615:E670))</f>
        <v>49</v>
      </c>
      <c r="B670" s="69" t="s">
        <v>2500</v>
      </c>
      <c r="C670" s="37" t="s">
        <v>1932</v>
      </c>
      <c r="E670" s="63">
        <v>53000</v>
      </c>
      <c r="F670" s="140"/>
      <c r="G670" s="63"/>
    </row>
    <row r="671" spans="1:7" ht="16.5">
      <c r="A671" s="3">
        <f>IF(E671="","",COUNTA($E$615:E671))</f>
        <v>50</v>
      </c>
      <c r="B671" s="69" t="s">
        <v>2501</v>
      </c>
      <c r="C671" s="37" t="s">
        <v>1932</v>
      </c>
      <c r="E671" s="63">
        <v>63000</v>
      </c>
      <c r="F671" s="140"/>
      <c r="G671" s="63"/>
    </row>
    <row r="672" spans="1:7" ht="16.5">
      <c r="A672" s="3">
        <f>IF(E672="","",COUNTA($E$615:E672))</f>
        <v>51</v>
      </c>
      <c r="B672" s="69" t="s">
        <v>2502</v>
      </c>
      <c r="C672" s="37" t="s">
        <v>1932</v>
      </c>
      <c r="E672" s="63">
        <v>63000</v>
      </c>
      <c r="F672" s="140"/>
      <c r="G672" s="63"/>
    </row>
    <row r="673" spans="1:7" ht="16.5">
      <c r="A673" s="3">
        <f>IF(E673="","",COUNTA($E$615:E673))</f>
        <v>52</v>
      </c>
      <c r="B673" s="69" t="s">
        <v>2503</v>
      </c>
      <c r="C673" s="37" t="s">
        <v>1932</v>
      </c>
      <c r="E673" s="63">
        <v>73000</v>
      </c>
      <c r="F673" s="140"/>
      <c r="G673" s="63"/>
    </row>
    <row r="674" spans="1:7" ht="16.5">
      <c r="A674" s="3">
        <f>IF(E674="","",COUNTA($E$615:E674))</f>
        <v>53</v>
      </c>
      <c r="B674" s="69" t="s">
        <v>2487</v>
      </c>
      <c r="C674" s="37" t="s">
        <v>1932</v>
      </c>
      <c r="E674" s="63">
        <v>58000</v>
      </c>
      <c r="F674" s="140"/>
      <c r="G674" s="63"/>
    </row>
    <row r="675" spans="1:7" ht="17.25">
      <c r="A675" s="3">
        <f>IF(E675="","",COUNTA($E$615:E675))</f>
      </c>
      <c r="B675" s="64" t="s">
        <v>2504</v>
      </c>
      <c r="C675" s="68"/>
      <c r="E675" s="138"/>
      <c r="F675" s="140"/>
      <c r="G675" s="97"/>
    </row>
    <row r="676" spans="1:7" ht="16.5">
      <c r="A676" s="3">
        <f>IF(E676="","",COUNTA($E$615:E676))</f>
        <v>54</v>
      </c>
      <c r="B676" s="70" t="s">
        <v>2505</v>
      </c>
      <c r="C676" s="37" t="s">
        <v>1932</v>
      </c>
      <c r="E676" s="138">
        <v>14455</v>
      </c>
      <c r="F676" s="140"/>
      <c r="G676" s="63">
        <v>15700</v>
      </c>
    </row>
    <row r="677" spans="1:7" ht="16.5">
      <c r="A677" s="3">
        <f>IF(E677="","",COUNTA($E$615:E677))</f>
        <v>55</v>
      </c>
      <c r="B677" s="69" t="s">
        <v>2506</v>
      </c>
      <c r="C677" s="37" t="s">
        <v>1932</v>
      </c>
      <c r="E677" s="63">
        <v>16818</v>
      </c>
      <c r="F677" s="140"/>
      <c r="G677" s="63">
        <v>18500</v>
      </c>
    </row>
    <row r="678" spans="1:7" ht="16.5">
      <c r="A678" s="3">
        <f>IF(E678="","",COUNTA($E$615:E678))</f>
        <v>56</v>
      </c>
      <c r="B678" s="69" t="s">
        <v>2483</v>
      </c>
      <c r="C678" s="37" t="s">
        <v>1932</v>
      </c>
      <c r="E678" s="63">
        <v>23000</v>
      </c>
      <c r="F678" s="140"/>
      <c r="G678" s="63"/>
    </row>
    <row r="679" spans="1:7" ht="16.5">
      <c r="A679" s="3">
        <f>IF(E679="","",COUNTA($E$615:E679))</f>
        <v>57</v>
      </c>
      <c r="B679" s="69" t="s">
        <v>2484</v>
      </c>
      <c r="C679" s="37" t="s">
        <v>1932</v>
      </c>
      <c r="E679" s="63">
        <v>23000</v>
      </c>
      <c r="F679" s="140"/>
      <c r="G679" s="63"/>
    </row>
    <row r="680" spans="1:7" ht="16.5">
      <c r="A680" s="3">
        <f>IF(E680="","",COUNTA($E$615:E680))</f>
        <v>58</v>
      </c>
      <c r="B680" s="69" t="s">
        <v>2485</v>
      </c>
      <c r="C680" s="37" t="s">
        <v>1932</v>
      </c>
      <c r="E680" s="63">
        <v>53000</v>
      </c>
      <c r="F680" s="140"/>
      <c r="G680" s="63"/>
    </row>
    <row r="681" spans="1:7" ht="16.5">
      <c r="A681" s="3">
        <f>IF(E681="","",COUNTA($E$615:E681))</f>
        <v>59</v>
      </c>
      <c r="B681" s="69" t="s">
        <v>2486</v>
      </c>
      <c r="C681" s="37" t="s">
        <v>1932</v>
      </c>
      <c r="E681" s="63">
        <v>73000</v>
      </c>
      <c r="F681" s="140"/>
      <c r="G681" s="63"/>
    </row>
    <row r="682" spans="1:7" ht="16.5">
      <c r="A682" s="3">
        <f>IF(E682="","",COUNTA($E$615:E682))</f>
        <v>60</v>
      </c>
      <c r="B682" s="69" t="s">
        <v>2507</v>
      </c>
      <c r="C682" s="37" t="s">
        <v>1932</v>
      </c>
      <c r="E682" s="63">
        <v>93000</v>
      </c>
      <c r="F682" s="140"/>
      <c r="G682" s="63"/>
    </row>
    <row r="683" spans="1:7" ht="16.5">
      <c r="A683" s="3">
        <f>IF(E683="","",COUNTA($E$615:E683))</f>
        <v>61</v>
      </c>
      <c r="B683" s="69" t="s">
        <v>2508</v>
      </c>
      <c r="C683" s="37" t="s">
        <v>2081</v>
      </c>
      <c r="E683" s="63">
        <v>93000</v>
      </c>
      <c r="F683" s="141"/>
      <c r="G683" s="63"/>
    </row>
    <row r="684" spans="1:6" ht="16.5" hidden="1">
      <c r="A684" s="3">
        <f>IF(E684="","",COUNTA($E$615:E684))</f>
      </c>
      <c r="B684" s="44" t="s">
        <v>236</v>
      </c>
      <c r="C684" s="7" t="s">
        <v>1932</v>
      </c>
      <c r="F684" s="142" t="s">
        <v>2188</v>
      </c>
    </row>
    <row r="685" spans="1:6" ht="16.5" hidden="1">
      <c r="A685" s="3">
        <f>IF(E685="","",COUNTA($E$615:E685))</f>
      </c>
      <c r="B685" s="44" t="s">
        <v>237</v>
      </c>
      <c r="C685" s="7" t="s">
        <v>1932</v>
      </c>
      <c r="F685" s="142"/>
    </row>
    <row r="686" spans="1:6" ht="33" hidden="1">
      <c r="A686" s="3">
        <f>IF(E686="","",COUNTA($E$615:E686))</f>
      </c>
      <c r="B686" s="44" t="s">
        <v>238</v>
      </c>
      <c r="C686" s="7" t="s">
        <v>1932</v>
      </c>
      <c r="F686" s="142"/>
    </row>
    <row r="687" spans="1:6" ht="16.5" hidden="1">
      <c r="A687" s="3">
        <f>IF(E687="","",COUNTA($E$615:E687))</f>
      </c>
      <c r="B687" s="44" t="s">
        <v>239</v>
      </c>
      <c r="C687" s="7" t="s">
        <v>1932</v>
      </c>
      <c r="F687" s="142"/>
    </row>
    <row r="688" spans="1:2" ht="16.5">
      <c r="A688" s="36" t="s">
        <v>259</v>
      </c>
      <c r="B688" s="39" t="s">
        <v>260</v>
      </c>
    </row>
    <row r="689" spans="1:6" ht="66">
      <c r="A689" s="3">
        <f>IF(E689="","",COUNTA($E$689:E689))</f>
        <v>1</v>
      </c>
      <c r="B689" s="41" t="s">
        <v>264</v>
      </c>
      <c r="C689" s="3" t="s">
        <v>262</v>
      </c>
      <c r="D689" s="61" t="s">
        <v>265</v>
      </c>
      <c r="E689" s="9">
        <v>235000</v>
      </c>
      <c r="F689" s="142" t="s">
        <v>298</v>
      </c>
    </row>
    <row r="690" spans="1:6" ht="66">
      <c r="A690" s="3">
        <f>IF(E690="","",COUNTA($E$689:E690))</f>
        <v>2</v>
      </c>
      <c r="B690" s="41" t="s">
        <v>266</v>
      </c>
      <c r="C690" s="3" t="s">
        <v>262</v>
      </c>
      <c r="D690" s="61" t="s">
        <v>267</v>
      </c>
      <c r="E690" s="9">
        <v>325000</v>
      </c>
      <c r="F690" s="142"/>
    </row>
    <row r="691" spans="1:6" ht="66">
      <c r="A691" s="3">
        <f>IF(E691="","",COUNTA($E$689:E691))</f>
        <v>3</v>
      </c>
      <c r="B691" s="41" t="s">
        <v>268</v>
      </c>
      <c r="C691" s="3" t="s">
        <v>262</v>
      </c>
      <c r="D691" s="61" t="s">
        <v>265</v>
      </c>
      <c r="E691" s="9">
        <v>265000</v>
      </c>
      <c r="F691" s="142"/>
    </row>
    <row r="692" spans="1:6" ht="66">
      <c r="A692" s="3">
        <f>IF(E692="","",COUNTA($E$689:E692))</f>
        <v>4</v>
      </c>
      <c r="B692" s="41" t="s">
        <v>269</v>
      </c>
      <c r="C692" s="3" t="s">
        <v>262</v>
      </c>
      <c r="D692" s="61" t="s">
        <v>267</v>
      </c>
      <c r="E692" s="9">
        <v>360000</v>
      </c>
      <c r="F692" s="142"/>
    </row>
    <row r="693" spans="1:6" ht="66">
      <c r="A693" s="3">
        <f>IF(E693="","",COUNTA($E$689:E693))</f>
        <v>5</v>
      </c>
      <c r="B693" s="41" t="s">
        <v>270</v>
      </c>
      <c r="C693" s="3" t="s">
        <v>262</v>
      </c>
      <c r="D693" s="61" t="s">
        <v>274</v>
      </c>
      <c r="E693" s="9">
        <v>340000</v>
      </c>
      <c r="F693" s="142"/>
    </row>
    <row r="694" spans="1:6" ht="66">
      <c r="A694" s="3">
        <f>IF(E694="","",COUNTA($E$689:E694))</f>
        <v>6</v>
      </c>
      <c r="B694" s="41" t="s">
        <v>271</v>
      </c>
      <c r="C694" s="3" t="s">
        <v>262</v>
      </c>
      <c r="D694" s="61" t="s">
        <v>275</v>
      </c>
      <c r="E694" s="9">
        <v>490000</v>
      </c>
      <c r="F694" s="142"/>
    </row>
    <row r="695" spans="1:6" ht="66">
      <c r="A695" s="3">
        <f>IF(E695="","",COUNTA($E$689:E695))</f>
        <v>7</v>
      </c>
      <c r="B695" s="41" t="s">
        <v>272</v>
      </c>
      <c r="C695" s="3" t="s">
        <v>262</v>
      </c>
      <c r="D695" s="61" t="s">
        <v>274</v>
      </c>
      <c r="E695" s="9">
        <v>395000</v>
      </c>
      <c r="F695" s="142"/>
    </row>
    <row r="696" spans="1:6" ht="66">
      <c r="A696" s="3">
        <f>IF(E696="","",COUNTA($E$689:E696))</f>
        <v>8</v>
      </c>
      <c r="B696" s="41" t="s">
        <v>273</v>
      </c>
      <c r="C696" s="3" t="s">
        <v>262</v>
      </c>
      <c r="D696" s="61" t="s">
        <v>275</v>
      </c>
      <c r="E696" s="9">
        <v>546000</v>
      </c>
      <c r="F696" s="142"/>
    </row>
    <row r="697" spans="1:6" ht="66">
      <c r="A697" s="3">
        <f>IF(E697="","",COUNTA($E$689:E697))</f>
        <v>9</v>
      </c>
      <c r="B697" s="41" t="s">
        <v>276</v>
      </c>
      <c r="C697" s="3" t="s">
        <v>262</v>
      </c>
      <c r="D697" s="61" t="s">
        <v>280</v>
      </c>
      <c r="E697" s="9">
        <v>535000</v>
      </c>
      <c r="F697" s="142"/>
    </row>
    <row r="698" spans="1:6" ht="66">
      <c r="A698" s="3">
        <f>IF(E698="","",COUNTA($E$689:E698))</f>
        <v>10</v>
      </c>
      <c r="B698" s="41" t="s">
        <v>277</v>
      </c>
      <c r="C698" s="3" t="s">
        <v>262</v>
      </c>
      <c r="D698" s="61" t="s">
        <v>281</v>
      </c>
      <c r="E698" s="9">
        <v>740000</v>
      </c>
      <c r="F698" s="142"/>
    </row>
    <row r="699" spans="1:6" ht="66">
      <c r="A699" s="3">
        <f>IF(E699="","",COUNTA($E$689:E699))</f>
        <v>11</v>
      </c>
      <c r="B699" s="41" t="s">
        <v>278</v>
      </c>
      <c r="C699" s="3" t="s">
        <v>262</v>
      </c>
      <c r="D699" s="61" t="s">
        <v>280</v>
      </c>
      <c r="E699" s="9">
        <v>625000</v>
      </c>
      <c r="F699" s="142"/>
    </row>
    <row r="700" spans="1:6" ht="66">
      <c r="A700" s="3">
        <f>IF(E700="","",COUNTA($E$689:E700))</f>
        <v>12</v>
      </c>
      <c r="B700" s="41" t="s">
        <v>279</v>
      </c>
      <c r="C700" s="3" t="s">
        <v>262</v>
      </c>
      <c r="D700" s="61" t="s">
        <v>281</v>
      </c>
      <c r="E700" s="9">
        <v>835000</v>
      </c>
      <c r="F700" s="142"/>
    </row>
    <row r="701" spans="1:6" ht="66">
      <c r="A701" s="3">
        <f>IF(E701="","",COUNTA($E$689:E701))</f>
        <v>13</v>
      </c>
      <c r="B701" s="41" t="s">
        <v>282</v>
      </c>
      <c r="C701" s="3" t="s">
        <v>262</v>
      </c>
      <c r="D701" s="61" t="s">
        <v>284</v>
      </c>
      <c r="E701" s="9">
        <v>965000</v>
      </c>
      <c r="F701" s="142"/>
    </row>
    <row r="702" spans="1:6" ht="66">
      <c r="A702" s="3">
        <f>IF(E702="","",COUNTA($E$689:E702))</f>
        <v>14</v>
      </c>
      <c r="B702" s="41" t="s">
        <v>283</v>
      </c>
      <c r="C702" s="3" t="s">
        <v>262</v>
      </c>
      <c r="D702" s="61" t="s">
        <v>285</v>
      </c>
      <c r="E702" s="9">
        <v>1345000</v>
      </c>
      <c r="F702" s="142"/>
    </row>
    <row r="703" spans="1:6" ht="66">
      <c r="A703" s="3">
        <f>IF(E703="","",COUNTA($E$689:E703))</f>
        <v>15</v>
      </c>
      <c r="B703" s="41" t="s">
        <v>286</v>
      </c>
      <c r="C703" s="3" t="s">
        <v>262</v>
      </c>
      <c r="D703" s="61" t="s">
        <v>291</v>
      </c>
      <c r="E703" s="9">
        <v>1475000</v>
      </c>
      <c r="F703" s="142"/>
    </row>
    <row r="704" spans="1:6" ht="66">
      <c r="A704" s="3">
        <f>IF(E704="","",COUNTA($E$689:E704))</f>
        <v>16</v>
      </c>
      <c r="B704" s="41" t="s">
        <v>287</v>
      </c>
      <c r="C704" s="3" t="s">
        <v>262</v>
      </c>
      <c r="D704" s="61" t="s">
        <v>290</v>
      </c>
      <c r="E704" s="9">
        <v>2000000</v>
      </c>
      <c r="F704" s="142"/>
    </row>
    <row r="705" spans="1:6" ht="66">
      <c r="A705" s="3">
        <f>IF(E705="","",COUNTA($E$689:E705))</f>
        <v>17</v>
      </c>
      <c r="B705" s="41" t="s">
        <v>288</v>
      </c>
      <c r="C705" s="3" t="s">
        <v>262</v>
      </c>
      <c r="D705" s="61" t="s">
        <v>292</v>
      </c>
      <c r="E705" s="9">
        <v>1740000</v>
      </c>
      <c r="F705" s="142"/>
    </row>
    <row r="706" spans="1:6" ht="66">
      <c r="A706" s="3">
        <f>IF(E706="","",COUNTA($E$689:E706))</f>
        <v>18</v>
      </c>
      <c r="B706" s="41" t="s">
        <v>289</v>
      </c>
      <c r="C706" s="3" t="s">
        <v>262</v>
      </c>
      <c r="D706" s="61" t="s">
        <v>293</v>
      </c>
      <c r="E706" s="9">
        <v>2275000</v>
      </c>
      <c r="F706" s="142"/>
    </row>
    <row r="707" spans="1:6" ht="66">
      <c r="A707" s="3">
        <f>IF(E707="","",COUNTA($E$689:E707))</f>
        <v>19</v>
      </c>
      <c r="B707" s="41" t="s">
        <v>296</v>
      </c>
      <c r="C707" s="3" t="s">
        <v>262</v>
      </c>
      <c r="D707" s="61" t="s">
        <v>294</v>
      </c>
      <c r="E707" s="9">
        <v>2400000</v>
      </c>
      <c r="F707" s="142"/>
    </row>
    <row r="708" spans="1:6" ht="66">
      <c r="A708" s="3">
        <f>IF(E708="","",COUNTA($E$689:E708))</f>
        <v>20</v>
      </c>
      <c r="B708" s="41" t="s">
        <v>297</v>
      </c>
      <c r="C708" s="3" t="s">
        <v>262</v>
      </c>
      <c r="D708" s="61" t="s">
        <v>295</v>
      </c>
      <c r="E708" s="9">
        <v>3045000</v>
      </c>
      <c r="F708" s="142"/>
    </row>
    <row r="709" spans="1:6" ht="33">
      <c r="A709" s="3">
        <f>IF(E709="","",COUNTA($E$689:E709))</f>
        <v>21</v>
      </c>
      <c r="B709" s="41" t="s">
        <v>636</v>
      </c>
      <c r="C709" s="3" t="s">
        <v>261</v>
      </c>
      <c r="D709" s="143" t="s">
        <v>646</v>
      </c>
      <c r="E709" s="14">
        <v>231000</v>
      </c>
      <c r="F709" s="142" t="s">
        <v>649</v>
      </c>
    </row>
    <row r="710" spans="1:6" ht="33">
      <c r="A710" s="3">
        <f>IF(E710="","",COUNTA($E$689:E710))</f>
        <v>22</v>
      </c>
      <c r="B710" s="41" t="s">
        <v>637</v>
      </c>
      <c r="C710" s="3" t="s">
        <v>261</v>
      </c>
      <c r="D710" s="143"/>
      <c r="E710" s="14">
        <v>250000</v>
      </c>
      <c r="F710" s="142"/>
    </row>
    <row r="711" spans="1:6" ht="33">
      <c r="A711" s="3">
        <f>IF(E711="","",COUNTA($E$689:E711))</f>
        <v>23</v>
      </c>
      <c r="B711" s="41" t="s">
        <v>638</v>
      </c>
      <c r="C711" s="3" t="s">
        <v>261</v>
      </c>
      <c r="D711" s="143"/>
      <c r="E711" s="14">
        <v>330000</v>
      </c>
      <c r="F711" s="142"/>
    </row>
    <row r="712" spans="1:6" ht="33">
      <c r="A712" s="3">
        <f>IF(E712="","",COUNTA($E$689:E712))</f>
        <v>24</v>
      </c>
      <c r="B712" s="41" t="s">
        <v>639</v>
      </c>
      <c r="C712" s="3" t="s">
        <v>261</v>
      </c>
      <c r="D712" s="143"/>
      <c r="E712" s="14">
        <v>385000</v>
      </c>
      <c r="F712" s="142"/>
    </row>
    <row r="713" spans="1:6" ht="33">
      <c r="A713" s="3">
        <f>IF(E713="","",COUNTA($E$689:E713))</f>
        <v>25</v>
      </c>
      <c r="B713" s="41" t="s">
        <v>640</v>
      </c>
      <c r="C713" s="3" t="s">
        <v>261</v>
      </c>
      <c r="D713" s="143"/>
      <c r="E713" s="14">
        <v>585000</v>
      </c>
      <c r="F713" s="142"/>
    </row>
    <row r="714" spans="1:6" ht="33">
      <c r="A714" s="3">
        <f>IF(E714="","",COUNTA($E$689:E714))</f>
        <v>26</v>
      </c>
      <c r="B714" s="41" t="s">
        <v>641</v>
      </c>
      <c r="C714" s="3" t="s">
        <v>261</v>
      </c>
      <c r="D714" s="143"/>
      <c r="E714" s="14">
        <v>635000</v>
      </c>
      <c r="F714" s="142"/>
    </row>
    <row r="715" spans="1:6" ht="33">
      <c r="A715" s="3">
        <f>IF(E715="","",COUNTA($E$689:E715))</f>
        <v>27</v>
      </c>
      <c r="B715" s="41" t="s">
        <v>642</v>
      </c>
      <c r="C715" s="3" t="s">
        <v>261</v>
      </c>
      <c r="D715" s="143"/>
      <c r="E715" s="14">
        <v>935000</v>
      </c>
      <c r="F715" s="142"/>
    </row>
    <row r="716" spans="1:6" ht="33">
      <c r="A716" s="3">
        <f>IF(E716="","",COUNTA($E$689:E716))</f>
        <v>28</v>
      </c>
      <c r="B716" s="41" t="s">
        <v>643</v>
      </c>
      <c r="C716" s="3" t="s">
        <v>261</v>
      </c>
      <c r="D716" s="143"/>
      <c r="E716" s="14">
        <v>940000</v>
      </c>
      <c r="F716" s="142"/>
    </row>
    <row r="717" spans="1:6" ht="33">
      <c r="A717" s="3">
        <f>IF(E717="","",COUNTA($E$689:E717))</f>
        <v>29</v>
      </c>
      <c r="B717" s="41" t="s">
        <v>644</v>
      </c>
      <c r="C717" s="3" t="s">
        <v>261</v>
      </c>
      <c r="D717" s="143"/>
      <c r="E717" s="14">
        <v>1420000</v>
      </c>
      <c r="F717" s="142"/>
    </row>
    <row r="718" spans="1:6" ht="33">
      <c r="A718" s="3">
        <f>IF(E718="","",COUNTA($E$689:E718))</f>
        <v>30</v>
      </c>
      <c r="B718" s="41" t="s">
        <v>645</v>
      </c>
      <c r="C718" s="3" t="s">
        <v>261</v>
      </c>
      <c r="D718" s="143"/>
      <c r="E718" s="14">
        <v>1440000</v>
      </c>
      <c r="F718" s="142"/>
    </row>
    <row r="719" spans="1:6" ht="33">
      <c r="A719" s="3">
        <f>IF(E719="","",COUNTA($E$689:E719))</f>
        <v>31</v>
      </c>
      <c r="B719" s="41" t="s">
        <v>636</v>
      </c>
      <c r="C719" s="3" t="s">
        <v>261</v>
      </c>
      <c r="D719" s="143" t="s">
        <v>648</v>
      </c>
      <c r="E719" s="14">
        <v>275000</v>
      </c>
      <c r="F719" s="142"/>
    </row>
    <row r="720" spans="1:6" ht="33">
      <c r="A720" s="3">
        <f>IF(E720="","",COUNTA($E$689:E720))</f>
        <v>32</v>
      </c>
      <c r="B720" s="41" t="s">
        <v>637</v>
      </c>
      <c r="C720" s="3" t="s">
        <v>261</v>
      </c>
      <c r="D720" s="143"/>
      <c r="E720" s="14">
        <v>345000</v>
      </c>
      <c r="F720" s="142"/>
    </row>
    <row r="721" spans="1:6" ht="33">
      <c r="A721" s="3">
        <f>IF(E721="","",COUNTA($E$689:E721))</f>
        <v>33</v>
      </c>
      <c r="B721" s="41" t="s">
        <v>638</v>
      </c>
      <c r="C721" s="3" t="s">
        <v>261</v>
      </c>
      <c r="D721" s="143"/>
      <c r="E721" s="14">
        <v>465000</v>
      </c>
      <c r="F721" s="142"/>
    </row>
    <row r="722" spans="1:6" ht="33">
      <c r="A722" s="3">
        <f>IF(E722="","",COUNTA($E$689:E722))</f>
        <v>34</v>
      </c>
      <c r="B722" s="41" t="s">
        <v>639</v>
      </c>
      <c r="C722" s="3" t="s">
        <v>261</v>
      </c>
      <c r="D722" s="143"/>
      <c r="E722" s="14">
        <v>520000</v>
      </c>
      <c r="F722" s="142"/>
    </row>
    <row r="723" spans="1:6" ht="33">
      <c r="A723" s="3">
        <f>IF(E723="","",COUNTA($E$689:E723))</f>
        <v>35</v>
      </c>
      <c r="B723" s="41" t="s">
        <v>640</v>
      </c>
      <c r="C723" s="3" t="s">
        <v>261</v>
      </c>
      <c r="D723" s="143"/>
      <c r="E723" s="14">
        <v>765000</v>
      </c>
      <c r="F723" s="142"/>
    </row>
    <row r="724" spans="1:6" ht="33">
      <c r="A724" s="3">
        <f>IF(E724="","",COUNTA($E$689:E724))</f>
        <v>36</v>
      </c>
      <c r="B724" s="41" t="s">
        <v>641</v>
      </c>
      <c r="C724" s="3" t="s">
        <v>261</v>
      </c>
      <c r="D724" s="143"/>
      <c r="E724" s="14">
        <v>840000</v>
      </c>
      <c r="F724" s="142"/>
    </row>
    <row r="725" spans="1:6" ht="33">
      <c r="A725" s="3">
        <f>IF(E725="","",COUNTA($E$689:E725))</f>
        <v>37</v>
      </c>
      <c r="B725" s="41" t="s">
        <v>642</v>
      </c>
      <c r="C725" s="3" t="s">
        <v>261</v>
      </c>
      <c r="D725" s="143"/>
      <c r="E725" s="14">
        <v>1200000</v>
      </c>
      <c r="F725" s="142"/>
    </row>
    <row r="726" spans="1:6" ht="33">
      <c r="A726" s="3">
        <f>IF(E726="","",COUNTA($E$689:E726))</f>
        <v>38</v>
      </c>
      <c r="B726" s="41" t="s">
        <v>643</v>
      </c>
      <c r="C726" s="3" t="s">
        <v>261</v>
      </c>
      <c r="D726" s="143"/>
      <c r="E726" s="14">
        <v>1210000</v>
      </c>
      <c r="F726" s="142"/>
    </row>
    <row r="727" spans="1:6" ht="33">
      <c r="A727" s="3">
        <f>IF(E727="","",COUNTA($E$689:E727))</f>
        <v>39</v>
      </c>
      <c r="B727" s="41" t="s">
        <v>644</v>
      </c>
      <c r="C727" s="3" t="s">
        <v>261</v>
      </c>
      <c r="D727" s="143"/>
      <c r="E727" s="14">
        <v>1870000</v>
      </c>
      <c r="F727" s="142"/>
    </row>
    <row r="728" spans="1:6" ht="33">
      <c r="A728" s="3">
        <f>IF(E728="","",COUNTA($E$689:E728))</f>
        <v>40</v>
      </c>
      <c r="B728" s="41" t="s">
        <v>645</v>
      </c>
      <c r="C728" s="3" t="s">
        <v>261</v>
      </c>
      <c r="D728" s="143"/>
      <c r="E728" s="14">
        <v>1940000</v>
      </c>
      <c r="F728" s="142"/>
    </row>
    <row r="729" spans="1:6" ht="33">
      <c r="A729" s="3">
        <f>IF(E729="","",COUNTA($E$689:E729))</f>
        <v>41</v>
      </c>
      <c r="B729" s="41" t="s">
        <v>636</v>
      </c>
      <c r="C729" s="3" t="s">
        <v>261</v>
      </c>
      <c r="D729" s="143" t="s">
        <v>647</v>
      </c>
      <c r="E729" s="14">
        <v>355000</v>
      </c>
      <c r="F729" s="142"/>
    </row>
    <row r="730" spans="1:6" ht="33">
      <c r="A730" s="3">
        <f>IF(E730="","",COUNTA($E$689:E730))</f>
        <v>42</v>
      </c>
      <c r="B730" s="41" t="s">
        <v>637</v>
      </c>
      <c r="C730" s="3" t="s">
        <v>261</v>
      </c>
      <c r="D730" s="143"/>
      <c r="E730" s="14">
        <v>440000</v>
      </c>
      <c r="F730" s="142"/>
    </row>
    <row r="731" spans="1:6" ht="33">
      <c r="A731" s="3">
        <f>IF(E731="","",COUNTA($E$689:E731))</f>
        <v>43</v>
      </c>
      <c r="B731" s="41" t="s">
        <v>638</v>
      </c>
      <c r="C731" s="3" t="s">
        <v>261</v>
      </c>
      <c r="D731" s="143"/>
      <c r="E731" s="14">
        <v>600000</v>
      </c>
      <c r="F731" s="142"/>
    </row>
    <row r="732" spans="1:6" ht="33">
      <c r="A732" s="3">
        <f>IF(E732="","",COUNTA($E$689:E732))</f>
        <v>44</v>
      </c>
      <c r="B732" s="41" t="s">
        <v>639</v>
      </c>
      <c r="C732" s="3" t="s">
        <v>261</v>
      </c>
      <c r="D732" s="143"/>
      <c r="E732" s="14">
        <v>700000</v>
      </c>
      <c r="F732" s="142"/>
    </row>
    <row r="733" spans="1:6" ht="33">
      <c r="A733" s="3">
        <f>IF(E733="","",COUNTA($E$689:E733))</f>
        <v>45</v>
      </c>
      <c r="B733" s="41" t="s">
        <v>640</v>
      </c>
      <c r="C733" s="3" t="s">
        <v>261</v>
      </c>
      <c r="D733" s="143"/>
      <c r="E733" s="14">
        <v>995000</v>
      </c>
      <c r="F733" s="142"/>
    </row>
    <row r="734" spans="1:6" ht="33">
      <c r="A734" s="3">
        <f>IF(E734="","",COUNTA($E$689:E734))</f>
        <v>46</v>
      </c>
      <c r="B734" s="41" t="s">
        <v>641</v>
      </c>
      <c r="C734" s="3" t="s">
        <v>261</v>
      </c>
      <c r="D734" s="143"/>
      <c r="E734" s="14">
        <v>1050000</v>
      </c>
      <c r="F734" s="142"/>
    </row>
    <row r="735" spans="1:6" ht="33">
      <c r="A735" s="3">
        <f>IF(E735="","",COUNTA($E$689:E735))</f>
        <v>47</v>
      </c>
      <c r="B735" s="41" t="s">
        <v>642</v>
      </c>
      <c r="C735" s="3" t="s">
        <v>261</v>
      </c>
      <c r="D735" s="143"/>
      <c r="E735" s="14">
        <v>1600000</v>
      </c>
      <c r="F735" s="142"/>
    </row>
    <row r="736" spans="1:6" ht="33">
      <c r="A736" s="3">
        <f>IF(E736="","",COUNTA($E$689:E736))</f>
        <v>48</v>
      </c>
      <c r="B736" s="41" t="s">
        <v>643</v>
      </c>
      <c r="C736" s="3" t="s">
        <v>261</v>
      </c>
      <c r="D736" s="143"/>
      <c r="E736" s="14">
        <v>1570000</v>
      </c>
      <c r="F736" s="142"/>
    </row>
    <row r="737" spans="1:6" ht="33">
      <c r="A737" s="3">
        <f>IF(E737="","",COUNTA($E$689:E737))</f>
        <v>49</v>
      </c>
      <c r="B737" s="41" t="s">
        <v>644</v>
      </c>
      <c r="C737" s="3" t="s">
        <v>261</v>
      </c>
      <c r="D737" s="143"/>
      <c r="E737" s="14">
        <v>2470000</v>
      </c>
      <c r="F737" s="142"/>
    </row>
    <row r="738" spans="1:6" ht="33">
      <c r="A738" s="3">
        <f>IF(E738="","",COUNTA($E$689:E738))</f>
        <v>50</v>
      </c>
      <c r="B738" s="41" t="s">
        <v>645</v>
      </c>
      <c r="C738" s="3" t="s">
        <v>261</v>
      </c>
      <c r="D738" s="143"/>
      <c r="E738" s="14">
        <v>2515000</v>
      </c>
      <c r="F738" s="142"/>
    </row>
    <row r="739" spans="1:2" ht="16.5">
      <c r="A739" s="36" t="s">
        <v>650</v>
      </c>
      <c r="B739" s="39" t="s">
        <v>651</v>
      </c>
    </row>
    <row r="740" spans="1:6" ht="17.25">
      <c r="A740" s="3">
        <f>IF(E740="","",COUNTA($E$740:E740))</f>
      </c>
      <c r="B740" s="53" t="s">
        <v>810</v>
      </c>
      <c r="F740" s="142" t="s">
        <v>318</v>
      </c>
    </row>
    <row r="741" spans="1:6" ht="16.5">
      <c r="A741" s="3">
        <f>IF(E741="","",COUNTA($E$740:E741))</f>
      </c>
      <c r="B741" s="47" t="s">
        <v>652</v>
      </c>
      <c r="C741" s="15"/>
      <c r="F741" s="142"/>
    </row>
    <row r="742" spans="1:6" ht="33">
      <c r="A742" s="3">
        <f>IF(E742="","",COUNTA($E$740:E742))</f>
        <v>1</v>
      </c>
      <c r="B742" s="41" t="s">
        <v>653</v>
      </c>
      <c r="C742" s="15" t="s">
        <v>654</v>
      </c>
      <c r="E742" s="14">
        <v>1177273</v>
      </c>
      <c r="F742" s="142"/>
    </row>
    <row r="743" spans="1:6" ht="33">
      <c r="A743" s="3">
        <f>IF(E743="","",COUNTA($E$740:E743))</f>
        <v>2</v>
      </c>
      <c r="B743" s="41" t="s">
        <v>655</v>
      </c>
      <c r="C743" s="15" t="s">
        <v>656</v>
      </c>
      <c r="E743" s="14">
        <v>1500000</v>
      </c>
      <c r="F743" s="142"/>
    </row>
    <row r="744" spans="1:6" ht="33">
      <c r="A744" s="3">
        <f>IF(E744="","",COUNTA($E$740:E744))</f>
        <v>3</v>
      </c>
      <c r="B744" s="41" t="s">
        <v>657</v>
      </c>
      <c r="C744" s="15" t="s">
        <v>656</v>
      </c>
      <c r="E744" s="14">
        <v>1236364</v>
      </c>
      <c r="F744" s="142"/>
    </row>
    <row r="745" spans="1:6" ht="33">
      <c r="A745" s="3">
        <f>IF(E745="","",COUNTA($E$740:E745))</f>
        <v>4</v>
      </c>
      <c r="B745" s="41" t="s">
        <v>658</v>
      </c>
      <c r="C745" s="15" t="s">
        <v>654</v>
      </c>
      <c r="E745" s="14">
        <v>1359091</v>
      </c>
      <c r="F745" s="142"/>
    </row>
    <row r="746" spans="1:6" ht="33">
      <c r="A746" s="3">
        <f>IF(E746="","",COUNTA($E$740:E746))</f>
        <v>5</v>
      </c>
      <c r="B746" s="41" t="s">
        <v>659</v>
      </c>
      <c r="C746" s="15" t="s">
        <v>656</v>
      </c>
      <c r="E746" s="14">
        <v>2445455</v>
      </c>
      <c r="F746" s="142"/>
    </row>
    <row r="747" spans="1:6" ht="33">
      <c r="A747" s="3">
        <f>IF(E747="","",COUNTA($E$740:E747))</f>
        <v>6</v>
      </c>
      <c r="B747" s="41" t="s">
        <v>660</v>
      </c>
      <c r="C747" s="15" t="s">
        <v>656</v>
      </c>
      <c r="E747" s="14">
        <v>1540909</v>
      </c>
      <c r="F747" s="142"/>
    </row>
    <row r="748" spans="1:6" ht="33">
      <c r="A748" s="3">
        <f>IF(E748="","",COUNTA($E$740:E748))</f>
        <v>7</v>
      </c>
      <c r="B748" s="41" t="s">
        <v>661</v>
      </c>
      <c r="C748" s="15" t="s">
        <v>656</v>
      </c>
      <c r="E748" s="14">
        <v>2086364</v>
      </c>
      <c r="F748" s="142"/>
    </row>
    <row r="749" spans="1:6" ht="33">
      <c r="A749" s="3">
        <f>IF(E749="","",COUNTA($E$740:E749))</f>
        <v>8</v>
      </c>
      <c r="B749" s="41" t="s">
        <v>662</v>
      </c>
      <c r="C749" s="15" t="s">
        <v>656</v>
      </c>
      <c r="E749" s="14">
        <v>2263636</v>
      </c>
      <c r="F749" s="142"/>
    </row>
    <row r="750" spans="1:6" ht="16.5">
      <c r="A750" s="3">
        <f>IF(E750="","",COUNTA($E$740:E750))</f>
        <v>9</v>
      </c>
      <c r="B750" s="48" t="s">
        <v>663</v>
      </c>
      <c r="C750" s="15" t="s">
        <v>656</v>
      </c>
      <c r="E750" s="14">
        <v>2954545</v>
      </c>
      <c r="F750" s="142"/>
    </row>
    <row r="751" spans="1:6" ht="33">
      <c r="A751" s="3">
        <f>IF(E751="","",COUNTA($E$740:E751))</f>
        <v>10</v>
      </c>
      <c r="B751" s="41" t="s">
        <v>664</v>
      </c>
      <c r="C751" s="15" t="s">
        <v>665</v>
      </c>
      <c r="E751" s="14">
        <v>409091</v>
      </c>
      <c r="F751" s="142"/>
    </row>
    <row r="752" spans="1:6" ht="16.5">
      <c r="A752" s="3">
        <f>IF(E752="","",COUNTA($E$740:E752))</f>
      </c>
      <c r="B752" s="47" t="s">
        <v>666</v>
      </c>
      <c r="C752" s="15"/>
      <c r="E752" s="14"/>
      <c r="F752" s="142"/>
    </row>
    <row r="753" spans="1:6" ht="33">
      <c r="A753" s="3">
        <f>IF(E753="","",COUNTA($E$740:E753))</f>
        <v>11</v>
      </c>
      <c r="B753" s="41" t="s">
        <v>667</v>
      </c>
      <c r="C753" s="15" t="s">
        <v>656</v>
      </c>
      <c r="E753" s="14">
        <v>654545</v>
      </c>
      <c r="F753" s="142"/>
    </row>
    <row r="754" spans="1:6" ht="33">
      <c r="A754" s="3">
        <f>IF(E754="","",COUNTA($E$740:E754))</f>
        <v>12</v>
      </c>
      <c r="B754" s="41" t="s">
        <v>668</v>
      </c>
      <c r="C754" s="15" t="s">
        <v>656</v>
      </c>
      <c r="E754" s="14">
        <v>1359091</v>
      </c>
      <c r="F754" s="142"/>
    </row>
    <row r="755" spans="1:6" ht="16.5">
      <c r="A755" s="3">
        <f>IF(E755="","",COUNTA($E$740:E755))</f>
        <v>13</v>
      </c>
      <c r="B755" s="41" t="s">
        <v>669</v>
      </c>
      <c r="C755" s="15" t="s">
        <v>656</v>
      </c>
      <c r="E755" s="14">
        <v>1177273</v>
      </c>
      <c r="F755" s="142"/>
    </row>
    <row r="756" spans="1:6" ht="33">
      <c r="A756" s="3">
        <f>IF(E756="","",COUNTA($E$740:E756))</f>
        <v>14</v>
      </c>
      <c r="B756" s="41" t="s">
        <v>670</v>
      </c>
      <c r="C756" s="15" t="s">
        <v>656</v>
      </c>
      <c r="E756" s="14">
        <v>1318182</v>
      </c>
      <c r="F756" s="142"/>
    </row>
    <row r="757" spans="1:6" ht="16.5">
      <c r="A757" s="3">
        <f>IF(E757="","",COUNTA($E$740:E757))</f>
        <v>15</v>
      </c>
      <c r="B757" s="41" t="s">
        <v>671</v>
      </c>
      <c r="C757" s="15" t="s">
        <v>665</v>
      </c>
      <c r="E757" s="14">
        <v>245455</v>
      </c>
      <c r="F757" s="142"/>
    </row>
    <row r="758" spans="1:6" ht="16.5">
      <c r="A758" s="3">
        <f>IF(E758="","",COUNTA($E$740:E758))</f>
        <v>16</v>
      </c>
      <c r="B758" s="41" t="s">
        <v>672</v>
      </c>
      <c r="C758" s="15" t="s">
        <v>665</v>
      </c>
      <c r="E758" s="14">
        <v>300000</v>
      </c>
      <c r="F758" s="142"/>
    </row>
    <row r="759" spans="1:6" ht="17.25">
      <c r="A759" s="3">
        <f>IF(E759="","",COUNTA($E$740:E759))</f>
      </c>
      <c r="B759" s="49" t="s">
        <v>809</v>
      </c>
      <c r="C759" s="15"/>
      <c r="E759" s="14"/>
      <c r="F759" s="142" t="s">
        <v>321</v>
      </c>
    </row>
    <row r="760" spans="1:6" ht="16.5">
      <c r="A760" s="3">
        <f>IF(E760="","",COUNTA($E$740:E760))</f>
        <v>17</v>
      </c>
      <c r="B760" s="44" t="s">
        <v>673</v>
      </c>
      <c r="C760" s="7" t="s">
        <v>2010</v>
      </c>
      <c r="E760" s="16">
        <v>70000</v>
      </c>
      <c r="F760" s="142"/>
    </row>
    <row r="761" spans="1:6" ht="33">
      <c r="A761" s="3">
        <f>IF(E761="","",COUNTA($E$740:E761))</f>
        <v>18</v>
      </c>
      <c r="B761" s="44" t="s">
        <v>674</v>
      </c>
      <c r="C761" s="7" t="s">
        <v>2010</v>
      </c>
      <c r="E761" s="16">
        <v>85000</v>
      </c>
      <c r="F761" s="142"/>
    </row>
    <row r="762" spans="1:6" ht="16.5">
      <c r="A762" s="3">
        <f>IF(E762="","",COUNTA($E$740:E762))</f>
        <v>19</v>
      </c>
      <c r="B762" s="44" t="s">
        <v>675</v>
      </c>
      <c r="C762" s="7" t="s">
        <v>2010</v>
      </c>
      <c r="E762" s="16">
        <v>32000</v>
      </c>
      <c r="F762" s="142"/>
    </row>
    <row r="763" spans="1:6" ht="16.5">
      <c r="A763" s="3">
        <f>IF(E763="","",COUNTA($E$740:E763))</f>
        <v>20</v>
      </c>
      <c r="B763" s="44" t="s">
        <v>676</v>
      </c>
      <c r="C763" s="7" t="s">
        <v>2010</v>
      </c>
      <c r="E763" s="16">
        <v>80000</v>
      </c>
      <c r="F763" s="142"/>
    </row>
    <row r="764" spans="1:6" ht="16.5">
      <c r="A764" s="3">
        <f>IF(E764="","",COUNTA($E$740:E764))</f>
        <v>21</v>
      </c>
      <c r="B764" s="44" t="s">
        <v>677</v>
      </c>
      <c r="C764" s="7" t="s">
        <v>2010</v>
      </c>
      <c r="E764" s="16">
        <v>119000</v>
      </c>
      <c r="F764" s="142"/>
    </row>
    <row r="765" spans="1:6" ht="16.5">
      <c r="A765" s="3">
        <f>IF(E765="","",COUNTA($E$740:E765))</f>
        <v>22</v>
      </c>
      <c r="B765" s="44" t="s">
        <v>678</v>
      </c>
      <c r="C765" s="7" t="s">
        <v>2010</v>
      </c>
      <c r="E765" s="16">
        <v>92000</v>
      </c>
      <c r="F765" s="142"/>
    </row>
    <row r="766" spans="1:6" ht="16.5">
      <c r="A766" s="3">
        <f>IF(E766="","",COUNTA($E$740:E766))</f>
        <v>23</v>
      </c>
      <c r="B766" s="44" t="s">
        <v>679</v>
      </c>
      <c r="C766" s="7" t="s">
        <v>2010</v>
      </c>
      <c r="E766" s="16">
        <v>132000</v>
      </c>
      <c r="F766" s="142"/>
    </row>
    <row r="767" spans="1:6" ht="17.25">
      <c r="A767" s="3">
        <f>IF(E767="","",COUNTA($E$740:E767))</f>
      </c>
      <c r="B767" s="50" t="s">
        <v>811</v>
      </c>
      <c r="C767" s="7"/>
      <c r="E767" s="16"/>
      <c r="F767" s="142" t="s">
        <v>313</v>
      </c>
    </row>
    <row r="768" spans="1:6" ht="16.5">
      <c r="A768" s="3">
        <f>IF(E768="","",COUNTA($E$740:E768))</f>
        <v>24</v>
      </c>
      <c r="B768" s="44" t="s">
        <v>680</v>
      </c>
      <c r="C768" s="7" t="s">
        <v>681</v>
      </c>
      <c r="E768" s="16">
        <v>104091</v>
      </c>
      <c r="F768" s="142"/>
    </row>
    <row r="769" spans="1:6" ht="16.5">
      <c r="A769" s="3">
        <f>IF(E769="","",COUNTA($E$740:E769))</f>
        <v>25</v>
      </c>
      <c r="B769" s="44" t="s">
        <v>682</v>
      </c>
      <c r="C769" s="7" t="s">
        <v>681</v>
      </c>
      <c r="E769" s="16">
        <v>125101</v>
      </c>
      <c r="F769" s="142"/>
    </row>
    <row r="770" spans="1:6" ht="16.5">
      <c r="A770" s="3">
        <f>IF(E770="","",COUNTA($E$740:E770))</f>
        <v>26</v>
      </c>
      <c r="B770" s="44" t="s">
        <v>683</v>
      </c>
      <c r="C770" s="7" t="s">
        <v>681</v>
      </c>
      <c r="E770" s="16">
        <v>178485</v>
      </c>
      <c r="F770" s="142"/>
    </row>
    <row r="771" spans="1:6" ht="33">
      <c r="A771" s="3">
        <f>IF(E771="","",COUNTA($E$740:E771))</f>
        <v>27</v>
      </c>
      <c r="B771" s="44" t="s">
        <v>684</v>
      </c>
      <c r="C771" s="7" t="s">
        <v>681</v>
      </c>
      <c r="E771" s="16">
        <v>84260</v>
      </c>
      <c r="F771" s="142"/>
    </row>
    <row r="772" spans="1:6" ht="16.5">
      <c r="A772" s="3">
        <f>IF(E772="","",COUNTA($E$740:E772))</f>
        <v>28</v>
      </c>
      <c r="B772" s="44" t="s">
        <v>685</v>
      </c>
      <c r="C772" s="7" t="s">
        <v>681</v>
      </c>
      <c r="E772" s="16">
        <v>91263</v>
      </c>
      <c r="F772" s="142"/>
    </row>
    <row r="773" spans="1:6" ht="33">
      <c r="A773" s="3">
        <f>IF(E773="","",COUNTA($E$740:E773))</f>
        <v>29</v>
      </c>
      <c r="B773" s="44" t="s">
        <v>686</v>
      </c>
      <c r="C773" s="7" t="s">
        <v>681</v>
      </c>
      <c r="E773" s="16">
        <v>177974</v>
      </c>
      <c r="F773" s="142"/>
    </row>
    <row r="774" spans="1:6" ht="16.5">
      <c r="A774" s="3">
        <f>IF(E774="","",COUNTA($E$740:E774))</f>
        <v>30</v>
      </c>
      <c r="B774" s="44" t="s">
        <v>687</v>
      </c>
      <c r="C774" s="7" t="s">
        <v>681</v>
      </c>
      <c r="E774" s="16">
        <v>143481</v>
      </c>
      <c r="F774" s="142"/>
    </row>
    <row r="775" spans="1:6" ht="16.5">
      <c r="A775" s="3">
        <f>IF(E775="","",COUNTA($E$740:E775))</f>
        <v>31</v>
      </c>
      <c r="B775" s="44" t="s">
        <v>688</v>
      </c>
      <c r="C775" s="7" t="s">
        <v>2000</v>
      </c>
      <c r="E775" s="16">
        <v>9659</v>
      </c>
      <c r="F775" s="142"/>
    </row>
    <row r="776" spans="1:6" ht="16.5">
      <c r="A776" s="3">
        <f>IF(E776="","",COUNTA($E$740:E776))</f>
        <v>32</v>
      </c>
      <c r="B776" s="44" t="s">
        <v>689</v>
      </c>
      <c r="C776" s="7" t="s">
        <v>2000</v>
      </c>
      <c r="E776" s="16">
        <v>11136</v>
      </c>
      <c r="F776" s="142"/>
    </row>
    <row r="777" spans="1:6" ht="17.25">
      <c r="A777" s="3">
        <f>IF(E777="","",COUNTA($E$740:E777))</f>
      </c>
      <c r="B777" s="50" t="s">
        <v>812</v>
      </c>
      <c r="C777" s="7"/>
      <c r="E777" s="16"/>
      <c r="F777" s="142" t="s">
        <v>317</v>
      </c>
    </row>
    <row r="778" spans="1:6" ht="33">
      <c r="A778" s="3">
        <f>IF(E778="","",COUNTA($E$740:E778))</f>
        <v>33</v>
      </c>
      <c r="B778" s="44" t="s">
        <v>690</v>
      </c>
      <c r="C778" s="7" t="s">
        <v>654</v>
      </c>
      <c r="E778" s="16">
        <v>1150000</v>
      </c>
      <c r="F778" s="142"/>
    </row>
    <row r="779" spans="1:6" ht="16.5">
      <c r="A779" s="3">
        <f>IF(E779="","",COUNTA($E$740:E779))</f>
        <v>34</v>
      </c>
      <c r="B779" s="44" t="s">
        <v>691</v>
      </c>
      <c r="C779" s="7" t="s">
        <v>656</v>
      </c>
      <c r="E779" s="16">
        <v>3295000</v>
      </c>
      <c r="F779" s="142"/>
    </row>
    <row r="780" spans="1:6" ht="16.5">
      <c r="A780" s="3">
        <f>IF(E780="","",COUNTA($E$740:E780))</f>
        <v>35</v>
      </c>
      <c r="B780" s="44" t="s">
        <v>692</v>
      </c>
      <c r="C780" s="7" t="s">
        <v>656</v>
      </c>
      <c r="E780" s="16">
        <v>2835000</v>
      </c>
      <c r="F780" s="142"/>
    </row>
    <row r="781" spans="1:6" ht="16.5">
      <c r="A781" s="3">
        <f>IF(E781="","",COUNTA($E$740:E781))</f>
        <v>36</v>
      </c>
      <c r="B781" s="44" t="s">
        <v>693</v>
      </c>
      <c r="C781" s="7" t="s">
        <v>656</v>
      </c>
      <c r="E781" s="16">
        <v>1795000</v>
      </c>
      <c r="F781" s="142"/>
    </row>
    <row r="782" spans="1:6" ht="16.5">
      <c r="A782" s="3">
        <f>IF(E782="","",COUNTA($E$740:E782))</f>
        <v>37</v>
      </c>
      <c r="B782" s="44" t="s">
        <v>694</v>
      </c>
      <c r="C782" s="7" t="s">
        <v>656</v>
      </c>
      <c r="E782" s="16">
        <v>828000</v>
      </c>
      <c r="F782" s="142"/>
    </row>
    <row r="783" spans="1:6" ht="16.5">
      <c r="A783" s="3">
        <f>IF(E783="","",COUNTA($E$740:E783))</f>
        <v>38</v>
      </c>
      <c r="B783" s="44" t="s">
        <v>695</v>
      </c>
      <c r="C783" s="7" t="s">
        <v>656</v>
      </c>
      <c r="E783" s="16">
        <v>1465000</v>
      </c>
      <c r="F783" s="142"/>
    </row>
    <row r="784" spans="1:6" ht="33">
      <c r="A784" s="3">
        <f>IF(E784="","",COUNTA($E$740:E784))</f>
        <v>39</v>
      </c>
      <c r="B784" s="44" t="s">
        <v>696</v>
      </c>
      <c r="C784" s="7" t="s">
        <v>654</v>
      </c>
      <c r="E784" s="16">
        <v>1350000</v>
      </c>
      <c r="F784" s="142"/>
    </row>
    <row r="785" spans="1:6" ht="33">
      <c r="A785" s="3">
        <f>IF(E785="","",COUNTA($E$740:E785))</f>
        <v>40</v>
      </c>
      <c r="B785" s="44" t="s">
        <v>697</v>
      </c>
      <c r="C785" s="7" t="s">
        <v>656</v>
      </c>
      <c r="E785" s="16">
        <v>3550000</v>
      </c>
      <c r="F785" s="142"/>
    </row>
    <row r="786" spans="1:6" ht="16.5">
      <c r="A786" s="3">
        <f>IF(E786="","",COUNTA($E$740:E786))</f>
        <v>41</v>
      </c>
      <c r="B786" s="44" t="s">
        <v>698</v>
      </c>
      <c r="C786" s="7" t="s">
        <v>656</v>
      </c>
      <c r="E786" s="16">
        <v>2995000</v>
      </c>
      <c r="F786" s="142"/>
    </row>
    <row r="787" spans="1:6" ht="16.5">
      <c r="A787" s="3">
        <f>IF(E787="","",COUNTA($E$740:E787))</f>
        <v>42</v>
      </c>
      <c r="B787" s="44" t="s">
        <v>699</v>
      </c>
      <c r="C787" s="7" t="s">
        <v>656</v>
      </c>
      <c r="E787" s="16">
        <v>1737000</v>
      </c>
      <c r="F787" s="142"/>
    </row>
    <row r="788" spans="1:6" ht="16.5">
      <c r="A788" s="3">
        <f>IF(E788="","",COUNTA($E$740:E788))</f>
        <v>43</v>
      </c>
      <c r="B788" s="44" t="s">
        <v>700</v>
      </c>
      <c r="C788" s="7" t="s">
        <v>656</v>
      </c>
      <c r="E788" s="16">
        <v>2865000</v>
      </c>
      <c r="F788" s="142"/>
    </row>
    <row r="789" spans="1:6" ht="16.5">
      <c r="A789" s="3">
        <f>IF(E789="","",COUNTA($E$740:E789))</f>
        <v>44</v>
      </c>
      <c r="B789" s="44" t="s">
        <v>701</v>
      </c>
      <c r="C789" s="7" t="s">
        <v>656</v>
      </c>
      <c r="E789" s="16">
        <v>2515000</v>
      </c>
      <c r="F789" s="142"/>
    </row>
    <row r="790" spans="1:6" ht="33">
      <c r="A790" s="3">
        <f>IF(E790="","",COUNTA($E$740:E790))</f>
        <v>45</v>
      </c>
      <c r="B790" s="44" t="s">
        <v>702</v>
      </c>
      <c r="C790" s="7" t="s">
        <v>656</v>
      </c>
      <c r="E790" s="16">
        <v>2355000</v>
      </c>
      <c r="F790" s="142"/>
    </row>
    <row r="791" spans="1:6" ht="16.5">
      <c r="A791" s="3">
        <f>IF(E791="","",COUNTA($E$740:E791))</f>
        <v>46</v>
      </c>
      <c r="B791" s="44" t="s">
        <v>703</v>
      </c>
      <c r="C791" s="7" t="s">
        <v>656</v>
      </c>
      <c r="E791" s="16">
        <v>1785000</v>
      </c>
      <c r="F791" s="142"/>
    </row>
    <row r="792" spans="1:6" ht="16.5">
      <c r="A792" s="3">
        <f>IF(E792="","",COUNTA($E$740:E792))</f>
        <v>47</v>
      </c>
      <c r="B792" s="44" t="s">
        <v>704</v>
      </c>
      <c r="C792" s="7" t="s">
        <v>656</v>
      </c>
      <c r="E792" s="16">
        <v>2825000</v>
      </c>
      <c r="F792" s="142"/>
    </row>
    <row r="793" spans="1:6" ht="16.5">
      <c r="A793" s="3">
        <f>IF(E793="","",COUNTA($E$740:E793))</f>
        <v>48</v>
      </c>
      <c r="B793" s="44" t="s">
        <v>705</v>
      </c>
      <c r="C793" s="7" t="s">
        <v>656</v>
      </c>
      <c r="E793" s="16">
        <v>3672500</v>
      </c>
      <c r="F793" s="142"/>
    </row>
    <row r="794" spans="1:6" ht="16.5">
      <c r="A794" s="3">
        <f>IF(E794="","",COUNTA($E$740:E794))</f>
        <v>49</v>
      </c>
      <c r="B794" s="44" t="s">
        <v>706</v>
      </c>
      <c r="C794" s="7" t="s">
        <v>656</v>
      </c>
      <c r="E794" s="16">
        <v>865000</v>
      </c>
      <c r="F794" s="142"/>
    </row>
    <row r="795" spans="1:6" ht="17.25">
      <c r="A795" s="3">
        <f>IF(E795="","",COUNTA($E$740:E795))</f>
      </c>
      <c r="B795" s="50" t="s">
        <v>813</v>
      </c>
      <c r="C795" s="7"/>
      <c r="E795" s="16"/>
      <c r="F795" s="142" t="s">
        <v>316</v>
      </c>
    </row>
    <row r="796" spans="1:6" ht="16.5">
      <c r="A796" s="3">
        <f>IF(E796="","",COUNTA($E$740:E796))</f>
      </c>
      <c r="B796" s="43" t="s">
        <v>707</v>
      </c>
      <c r="C796" s="10"/>
      <c r="E796" s="17"/>
      <c r="F796" s="142"/>
    </row>
    <row r="797" spans="1:6" ht="33">
      <c r="A797" s="3">
        <f>IF(E797="","",COUNTA($E$740:E797))</f>
        <v>50</v>
      </c>
      <c r="B797" s="44" t="s">
        <v>708</v>
      </c>
      <c r="C797" s="7" t="s">
        <v>656</v>
      </c>
      <c r="E797" s="16">
        <v>1786400</v>
      </c>
      <c r="F797" s="142"/>
    </row>
    <row r="798" spans="1:6" ht="16.5">
      <c r="A798" s="3">
        <f>IF(E798="","",COUNTA($E$740:E798))</f>
        <v>51</v>
      </c>
      <c r="B798" s="44" t="s">
        <v>709</v>
      </c>
      <c r="C798" s="7" t="s">
        <v>656</v>
      </c>
      <c r="E798" s="16">
        <v>1700160</v>
      </c>
      <c r="F798" s="142"/>
    </row>
    <row r="799" spans="1:6" ht="16.5">
      <c r="A799" s="3">
        <f>IF(E799="","",COUNTA($E$740:E799))</f>
        <v>52</v>
      </c>
      <c r="B799" s="44" t="s">
        <v>710</v>
      </c>
      <c r="C799" s="7" t="s">
        <v>656</v>
      </c>
      <c r="E799" s="16">
        <v>1841840</v>
      </c>
      <c r="F799" s="142"/>
    </row>
    <row r="800" spans="1:6" ht="16.5">
      <c r="A800" s="3">
        <f>IF(E800="","",COUNTA($E$740:E800))</f>
        <v>53</v>
      </c>
      <c r="B800" s="44" t="s">
        <v>711</v>
      </c>
      <c r="C800" s="7" t="s">
        <v>656</v>
      </c>
      <c r="E800" s="16">
        <v>1267728</v>
      </c>
      <c r="F800" s="142"/>
    </row>
    <row r="801" spans="1:6" ht="16.5">
      <c r="A801" s="3">
        <f>IF(E801="","",COUNTA($E$740:E801))</f>
      </c>
      <c r="B801" s="43" t="s">
        <v>712</v>
      </c>
      <c r="C801" s="7"/>
      <c r="E801" s="16"/>
      <c r="F801" s="142"/>
    </row>
    <row r="802" spans="1:6" ht="16.5">
      <c r="A802" s="3">
        <f>IF(E802="","",COUNTA($E$740:E802))</f>
        <v>54</v>
      </c>
      <c r="B802" s="44" t="s">
        <v>713</v>
      </c>
      <c r="C802" s="7" t="s">
        <v>656</v>
      </c>
      <c r="E802" s="16">
        <v>2507120</v>
      </c>
      <c r="F802" s="142"/>
    </row>
    <row r="803" spans="1:6" ht="16.5">
      <c r="A803" s="3">
        <f>IF(E803="","",COUNTA($E$740:E803))</f>
      </c>
      <c r="B803" s="43" t="s">
        <v>714</v>
      </c>
      <c r="C803" s="7"/>
      <c r="E803" s="16"/>
      <c r="F803" s="142"/>
    </row>
    <row r="804" spans="1:6" ht="16.5">
      <c r="A804" s="3">
        <f>IF(E804="","",COUNTA($E$740:E804))</f>
        <v>55</v>
      </c>
      <c r="B804" s="44" t="s">
        <v>715</v>
      </c>
      <c r="C804" s="7" t="s">
        <v>656</v>
      </c>
      <c r="E804" s="16">
        <v>2962960</v>
      </c>
      <c r="F804" s="142"/>
    </row>
    <row r="805" spans="1:6" ht="16.5">
      <c r="A805" s="3">
        <f>IF(E805="","",COUNTA($E$740:E805))</f>
        <v>56</v>
      </c>
      <c r="B805" s="44" t="s">
        <v>716</v>
      </c>
      <c r="C805" s="7" t="s">
        <v>656</v>
      </c>
      <c r="E805" s="16">
        <v>1946560</v>
      </c>
      <c r="F805" s="142"/>
    </row>
    <row r="806" spans="1:6" ht="16.5">
      <c r="A806" s="3">
        <f>IF(E806="","",COUNTA($E$740:E806))</f>
      </c>
      <c r="B806" s="43" t="s">
        <v>717</v>
      </c>
      <c r="C806" s="7"/>
      <c r="E806" s="16"/>
      <c r="F806" s="142"/>
    </row>
    <row r="807" spans="1:6" ht="16.5">
      <c r="A807" s="3">
        <f>IF(E807="","",COUNTA($E$740:E807))</f>
        <v>57</v>
      </c>
      <c r="B807" s="44" t="s">
        <v>718</v>
      </c>
      <c r="C807" s="7" t="s">
        <v>656</v>
      </c>
      <c r="E807" s="16">
        <v>3123120</v>
      </c>
      <c r="F807" s="142"/>
    </row>
    <row r="808" spans="1:6" ht="16.5">
      <c r="A808" s="3">
        <f>IF(E808="","",COUNTA($E$740:E808))</f>
        <v>58</v>
      </c>
      <c r="B808" s="44" t="s">
        <v>719</v>
      </c>
      <c r="C808" s="7" t="s">
        <v>656</v>
      </c>
      <c r="E808" s="16">
        <v>3307920</v>
      </c>
      <c r="F808" s="142"/>
    </row>
    <row r="809" spans="1:6" ht="16.5">
      <c r="A809" s="3">
        <f>IF(E809="","",COUNTA($E$740:E809))</f>
      </c>
      <c r="B809" s="43" t="s">
        <v>720</v>
      </c>
      <c r="C809" s="7"/>
      <c r="E809" s="16"/>
      <c r="F809" s="142"/>
    </row>
    <row r="810" spans="1:6" ht="16.5">
      <c r="A810" s="3">
        <f>IF(E810="","",COUNTA($E$740:E810))</f>
        <v>59</v>
      </c>
      <c r="B810" s="44" t="s">
        <v>721</v>
      </c>
      <c r="C810" s="7" t="s">
        <v>665</v>
      </c>
      <c r="E810" s="16">
        <v>523600</v>
      </c>
      <c r="F810" s="142"/>
    </row>
    <row r="811" spans="1:6" ht="17.25">
      <c r="A811" s="3">
        <f>IF(E811="","",COUNTA($E$740:E811))</f>
      </c>
      <c r="B811" s="50" t="s">
        <v>814</v>
      </c>
      <c r="C811" s="10"/>
      <c r="E811" s="17"/>
      <c r="F811" s="142" t="s">
        <v>304</v>
      </c>
    </row>
    <row r="812" spans="1:6" ht="16.5">
      <c r="A812" s="3">
        <f>IF(E812="","",COUNTA($E$740:E812))</f>
        <v>60</v>
      </c>
      <c r="B812" s="44" t="s">
        <v>722</v>
      </c>
      <c r="C812" s="7" t="s">
        <v>665</v>
      </c>
      <c r="E812" s="14">
        <v>439000</v>
      </c>
      <c r="F812" s="142"/>
    </row>
    <row r="813" spans="1:6" ht="16.5">
      <c r="A813" s="3">
        <f>IF(E813="","",COUNTA($E$740:E813))</f>
        <v>61</v>
      </c>
      <c r="B813" s="44" t="s">
        <v>723</v>
      </c>
      <c r="C813" s="7" t="s">
        <v>665</v>
      </c>
      <c r="E813" s="14">
        <v>475000</v>
      </c>
      <c r="F813" s="142"/>
    </row>
    <row r="814" spans="1:6" ht="33">
      <c r="A814" s="3">
        <f>IF(E814="","",COUNTA($E$740:E814))</f>
        <v>62</v>
      </c>
      <c r="B814" s="44" t="s">
        <v>724</v>
      </c>
      <c r="C814" s="7" t="s">
        <v>656</v>
      </c>
      <c r="E814" s="14">
        <v>1587000</v>
      </c>
      <c r="F814" s="142"/>
    </row>
    <row r="815" spans="1:6" ht="16.5">
      <c r="A815" s="3">
        <f>IF(E815="","",COUNTA($E$740:E815))</f>
        <v>63</v>
      </c>
      <c r="B815" s="44" t="s">
        <v>725</v>
      </c>
      <c r="C815" s="7" t="s">
        <v>656</v>
      </c>
      <c r="E815" s="14">
        <v>2315000</v>
      </c>
      <c r="F815" s="142"/>
    </row>
    <row r="816" spans="1:6" ht="16.5">
      <c r="A816" s="3">
        <f>IF(E816="","",COUNTA($E$740:E816))</f>
        <v>64</v>
      </c>
      <c r="B816" s="44" t="s">
        <v>726</v>
      </c>
      <c r="C816" s="7" t="s">
        <v>656</v>
      </c>
      <c r="E816" s="14">
        <v>1006000</v>
      </c>
      <c r="F816" s="142"/>
    </row>
    <row r="817" spans="1:6" ht="16.5">
      <c r="A817" s="3">
        <f>IF(E817="","",COUNTA($E$740:E817))</f>
        <v>65</v>
      </c>
      <c r="B817" s="44" t="s">
        <v>727</v>
      </c>
      <c r="C817" s="7" t="s">
        <v>656</v>
      </c>
      <c r="E817" s="14">
        <v>1188000</v>
      </c>
      <c r="F817" s="142"/>
    </row>
    <row r="818" spans="1:6" ht="33">
      <c r="A818" s="3">
        <f>IF(E818="","",COUNTA($E$740:E818))</f>
        <v>66</v>
      </c>
      <c r="B818" s="44" t="s">
        <v>728</v>
      </c>
      <c r="C818" s="7" t="s">
        <v>656</v>
      </c>
      <c r="E818" s="14">
        <v>803000</v>
      </c>
      <c r="F818" s="142"/>
    </row>
    <row r="819" spans="1:6" ht="16.5">
      <c r="A819" s="3">
        <f>IF(E819="","",COUNTA($E$740:E819))</f>
        <v>67</v>
      </c>
      <c r="B819" s="44" t="s">
        <v>729</v>
      </c>
      <c r="C819" s="7" t="s">
        <v>656</v>
      </c>
      <c r="E819" s="14">
        <v>2124000</v>
      </c>
      <c r="F819" s="142"/>
    </row>
    <row r="820" spans="1:6" ht="16.5">
      <c r="A820" s="3">
        <f>IF(E820="","",COUNTA($E$740:E820))</f>
        <v>68</v>
      </c>
      <c r="B820" s="44" t="s">
        <v>730</v>
      </c>
      <c r="C820" s="7" t="s">
        <v>656</v>
      </c>
      <c r="E820" s="14">
        <v>1172000</v>
      </c>
      <c r="F820" s="142"/>
    </row>
    <row r="821" spans="1:6" ht="16.5">
      <c r="A821" s="3">
        <f>IF(E821="","",COUNTA($E$740:E821))</f>
        <v>69</v>
      </c>
      <c r="B821" s="44" t="s">
        <v>731</v>
      </c>
      <c r="C821" s="7" t="s">
        <v>656</v>
      </c>
      <c r="E821" s="14">
        <v>2069000</v>
      </c>
      <c r="F821" s="142"/>
    </row>
    <row r="822" spans="1:6" ht="16.5">
      <c r="A822" s="3">
        <f>IF(E822="","",COUNTA($E$740:E822))</f>
        <v>70</v>
      </c>
      <c r="B822" s="44" t="s">
        <v>732</v>
      </c>
      <c r="C822" s="7" t="s">
        <v>656</v>
      </c>
      <c r="E822" s="14">
        <v>1151000</v>
      </c>
      <c r="F822" s="142"/>
    </row>
    <row r="823" spans="1:6" ht="17.25">
      <c r="A823" s="3">
        <f>IF(E823="","",COUNTA($E$740:E823))</f>
      </c>
      <c r="B823" s="50" t="s">
        <v>815</v>
      </c>
      <c r="C823" s="10"/>
      <c r="E823" s="17"/>
      <c r="F823" s="142" t="s">
        <v>2188</v>
      </c>
    </row>
    <row r="824" spans="1:6" ht="33">
      <c r="A824" s="3">
        <f>IF(E824="","",COUNTA($E$740:E824))</f>
        <v>71</v>
      </c>
      <c r="B824" s="44" t="s">
        <v>733</v>
      </c>
      <c r="C824" s="7" t="s">
        <v>656</v>
      </c>
      <c r="E824" s="16">
        <f>1875000/1.1</f>
        <v>1704545.4545454544</v>
      </c>
      <c r="F824" s="142"/>
    </row>
    <row r="825" spans="1:6" ht="33">
      <c r="A825" s="3">
        <f>IF(E825="","",COUNTA($E$740:E825))</f>
        <v>72</v>
      </c>
      <c r="B825" s="44" t="s">
        <v>734</v>
      </c>
      <c r="C825" s="7" t="s">
        <v>656</v>
      </c>
      <c r="E825" s="16">
        <f>1048000/1.1</f>
        <v>952727.2727272727</v>
      </c>
      <c r="F825" s="142"/>
    </row>
    <row r="826" spans="1:6" ht="33">
      <c r="A826" s="3">
        <f>IF(E826="","",COUNTA($E$740:E826))</f>
        <v>73</v>
      </c>
      <c r="B826" s="44" t="s">
        <v>735</v>
      </c>
      <c r="C826" s="7" t="s">
        <v>656</v>
      </c>
      <c r="E826" s="9">
        <f>2735000/1.1</f>
        <v>2486363.6363636362</v>
      </c>
      <c r="F826" s="142"/>
    </row>
    <row r="827" spans="1:6" ht="16.5">
      <c r="A827" s="3">
        <f>IF(E827="","",COUNTA($E$740:E827))</f>
        <v>74</v>
      </c>
      <c r="B827" s="44" t="s">
        <v>736</v>
      </c>
      <c r="C827" s="7" t="s">
        <v>656</v>
      </c>
      <c r="E827" s="16">
        <f>1948000/1.1</f>
        <v>1770909.0909090908</v>
      </c>
      <c r="F827" s="142"/>
    </row>
    <row r="828" spans="1:6" ht="33">
      <c r="A828" s="3">
        <f>IF(E828="","",COUNTA($E$740:E828))</f>
        <v>75</v>
      </c>
      <c r="B828" s="44" t="s">
        <v>737</v>
      </c>
      <c r="C828" s="7" t="s">
        <v>656</v>
      </c>
      <c r="E828" s="16">
        <f>3081000/1.1</f>
        <v>2800909.090909091</v>
      </c>
      <c r="F828" s="142"/>
    </row>
    <row r="829" spans="1:6" ht="33">
      <c r="A829" s="3">
        <f>IF(E829="","",COUNTA($E$740:E829))</f>
        <v>76</v>
      </c>
      <c r="B829" s="44" t="s">
        <v>738</v>
      </c>
      <c r="C829" s="7" t="s">
        <v>656</v>
      </c>
      <c r="E829" s="16">
        <f>1645000/1.1</f>
        <v>1495454.5454545454</v>
      </c>
      <c r="F829" s="142"/>
    </row>
    <row r="830" spans="1:6" ht="33">
      <c r="A830" s="3">
        <f>IF(E830="","",COUNTA($E$740:E830))</f>
        <v>77</v>
      </c>
      <c r="B830" s="44" t="s">
        <v>739</v>
      </c>
      <c r="C830" s="7" t="s">
        <v>656</v>
      </c>
      <c r="E830" s="9">
        <f>2578000/1.1</f>
        <v>2343636.3636363633</v>
      </c>
      <c r="F830" s="142"/>
    </row>
    <row r="831" spans="1:6" ht="33">
      <c r="A831" s="3">
        <f>IF(E831="","",COUNTA($E$740:E831))</f>
        <v>78</v>
      </c>
      <c r="B831" s="44" t="s">
        <v>740</v>
      </c>
      <c r="C831" s="7" t="s">
        <v>656</v>
      </c>
      <c r="E831" s="16">
        <f>3945000/1.1</f>
        <v>3586363.6363636362</v>
      </c>
      <c r="F831" s="142"/>
    </row>
    <row r="832" spans="1:6" ht="16.5">
      <c r="A832" s="3">
        <f>IF(E832="","",COUNTA($E$740:E832))</f>
        <v>79</v>
      </c>
      <c r="B832" s="44" t="s">
        <v>741</v>
      </c>
      <c r="C832" s="7" t="s">
        <v>665</v>
      </c>
      <c r="E832" s="16">
        <f>320000/1.1</f>
        <v>290909.0909090909</v>
      </c>
      <c r="F832" s="142"/>
    </row>
    <row r="833" spans="1:6" ht="16.5">
      <c r="A833" s="3">
        <f>IF(E833="","",COUNTA($E$740:E833))</f>
        <v>80</v>
      </c>
      <c r="B833" s="44" t="s">
        <v>742</v>
      </c>
      <c r="C833" s="7" t="s">
        <v>665</v>
      </c>
      <c r="E833" s="16">
        <f>376000/1.1</f>
        <v>341818.18181818177</v>
      </c>
      <c r="F833" s="142"/>
    </row>
    <row r="834" spans="1:6" ht="33">
      <c r="A834" s="3">
        <f>IF(E834="","",COUNTA($E$740:E834))</f>
        <v>81</v>
      </c>
      <c r="B834" s="44" t="s">
        <v>743</v>
      </c>
      <c r="C834" s="7" t="s">
        <v>656</v>
      </c>
      <c r="E834" s="16">
        <f>3422000/1.1</f>
        <v>3110909.090909091</v>
      </c>
      <c r="F834" s="142"/>
    </row>
    <row r="835" spans="1:6" ht="17.25">
      <c r="A835" s="3">
        <f>IF(E835="","",COUNTA($E$740:E835))</f>
      </c>
      <c r="B835" s="50" t="s">
        <v>816</v>
      </c>
      <c r="C835" s="7"/>
      <c r="E835" s="16"/>
      <c r="F835" s="142" t="s">
        <v>2180</v>
      </c>
    </row>
    <row r="836" spans="1:6" ht="33">
      <c r="A836" s="3">
        <f>IF(E836="","",COUNTA($E$740:E836))</f>
        <v>82</v>
      </c>
      <c r="B836" s="44" t="s">
        <v>744</v>
      </c>
      <c r="C836" s="7" t="s">
        <v>656</v>
      </c>
      <c r="E836" s="16">
        <f>3195000/1.1</f>
        <v>2904545.454545454</v>
      </c>
      <c r="F836" s="142"/>
    </row>
    <row r="837" spans="1:6" ht="33">
      <c r="A837" s="3">
        <f>IF(E837="","",COUNTA($E$740:E837))</f>
        <v>83</v>
      </c>
      <c r="B837" s="44" t="s">
        <v>745</v>
      </c>
      <c r="C837" s="7" t="s">
        <v>656</v>
      </c>
      <c r="E837" s="16">
        <f>4230000/1.1</f>
        <v>3845454.545454545</v>
      </c>
      <c r="F837" s="142"/>
    </row>
    <row r="838" spans="1:6" ht="33">
      <c r="A838" s="3">
        <f>IF(E838="","",COUNTA($E$740:E838))</f>
        <v>84</v>
      </c>
      <c r="B838" s="44" t="s">
        <v>746</v>
      </c>
      <c r="C838" s="7" t="s">
        <v>656</v>
      </c>
      <c r="E838" s="16">
        <f>1910000/1.1</f>
        <v>1736363.6363636362</v>
      </c>
      <c r="F838" s="142"/>
    </row>
    <row r="839" spans="1:6" ht="33">
      <c r="A839" s="3">
        <f>IF(E839="","",COUNTA($E$740:E839))</f>
        <v>85</v>
      </c>
      <c r="B839" s="44" t="s">
        <v>747</v>
      </c>
      <c r="C839" s="7" t="s">
        <v>656</v>
      </c>
      <c r="E839" s="16">
        <f>2965000/1.1</f>
        <v>2695454.5454545454</v>
      </c>
      <c r="F839" s="142"/>
    </row>
    <row r="840" spans="1:6" ht="16.5">
      <c r="A840" s="3">
        <f>IF(E840="","",COUNTA($E$740:E840))</f>
        <v>86</v>
      </c>
      <c r="B840" s="44" t="s">
        <v>748</v>
      </c>
      <c r="C840" s="7" t="s">
        <v>665</v>
      </c>
      <c r="E840" s="16">
        <f>425000/1.1</f>
        <v>386363.63636363635</v>
      </c>
      <c r="F840" s="142"/>
    </row>
    <row r="841" spans="1:6" ht="33">
      <c r="A841" s="3">
        <f>IF(E841="","",COUNTA($E$740:E841))</f>
        <v>87</v>
      </c>
      <c r="B841" s="44" t="s">
        <v>749</v>
      </c>
      <c r="C841" s="7" t="s">
        <v>665</v>
      </c>
      <c r="E841" s="16">
        <f>510000/1.1</f>
        <v>463636.3636363636</v>
      </c>
      <c r="F841" s="142"/>
    </row>
    <row r="842" spans="1:6" s="101" customFormat="1" ht="17.25">
      <c r="A842" s="3">
        <f>IF(E842="","",COUNTA($E$740:E842))</f>
      </c>
      <c r="B842" s="50" t="s">
        <v>751</v>
      </c>
      <c r="C842" s="18"/>
      <c r="D842" s="100"/>
      <c r="E842" s="19"/>
      <c r="F842" s="142" t="s">
        <v>2182</v>
      </c>
    </row>
    <row r="843" spans="1:6" ht="16.5">
      <c r="A843" s="3">
        <f>IF(E843="","",COUNTA($E$740:E843))</f>
        <v>88</v>
      </c>
      <c r="B843" s="44" t="s">
        <v>752</v>
      </c>
      <c r="C843" s="7" t="s">
        <v>656</v>
      </c>
      <c r="E843" s="16">
        <f>620000/1.1</f>
        <v>563636.3636363636</v>
      </c>
      <c r="F843" s="142"/>
    </row>
    <row r="844" spans="1:6" ht="16.5">
      <c r="A844" s="3">
        <f>IF(E844="","",COUNTA($E$740:E844))</f>
        <v>89</v>
      </c>
      <c r="B844" s="44" t="s">
        <v>753</v>
      </c>
      <c r="C844" s="7" t="s">
        <v>656</v>
      </c>
      <c r="E844" s="16">
        <f>1380000/1.1</f>
        <v>1254545.4545454544</v>
      </c>
      <c r="F844" s="142"/>
    </row>
    <row r="845" spans="1:6" ht="33">
      <c r="A845" s="3">
        <f>IF(E845="","",COUNTA($E$740:E845))</f>
        <v>90</v>
      </c>
      <c r="B845" s="44" t="s">
        <v>754</v>
      </c>
      <c r="C845" s="7" t="s">
        <v>656</v>
      </c>
      <c r="E845" s="16">
        <f>1650000/1.1</f>
        <v>1499999.9999999998</v>
      </c>
      <c r="F845" s="142"/>
    </row>
    <row r="846" spans="1:6" ht="16.5">
      <c r="A846" s="3">
        <f>IF(E846="","",COUNTA($E$740:E846))</f>
        <v>91</v>
      </c>
      <c r="B846" s="44" t="s">
        <v>755</v>
      </c>
      <c r="C846" s="7" t="s">
        <v>656</v>
      </c>
      <c r="E846" s="16">
        <f>1970000/1.1</f>
        <v>1790909.0909090908</v>
      </c>
      <c r="F846" s="142"/>
    </row>
    <row r="847" spans="1:6" ht="16.5">
      <c r="A847" s="3">
        <f>IF(E847="","",COUNTA($E$740:E847))</f>
        <v>92</v>
      </c>
      <c r="B847" s="44" t="s">
        <v>756</v>
      </c>
      <c r="C847" s="7" t="s">
        <v>656</v>
      </c>
      <c r="E847" s="16">
        <f>1680000/1.1</f>
        <v>1527272.727272727</v>
      </c>
      <c r="F847" s="142"/>
    </row>
    <row r="848" spans="1:6" ht="16.5">
      <c r="A848" s="3">
        <f>IF(E848="","",COUNTA($E$740:E848))</f>
        <v>93</v>
      </c>
      <c r="B848" s="44" t="s">
        <v>757</v>
      </c>
      <c r="C848" s="7" t="s">
        <v>656</v>
      </c>
      <c r="E848" s="16">
        <f>1840000/1.1</f>
        <v>1672727.2727272727</v>
      </c>
      <c r="F848" s="142"/>
    </row>
    <row r="849" spans="1:6" ht="33">
      <c r="A849" s="3">
        <f>IF(E849="","",COUNTA($E$740:E849))</f>
        <v>94</v>
      </c>
      <c r="B849" s="44" t="s">
        <v>758</v>
      </c>
      <c r="C849" s="7" t="s">
        <v>656</v>
      </c>
      <c r="E849" s="16">
        <f>2540000/1.1</f>
        <v>2309090.9090909087</v>
      </c>
      <c r="F849" s="142"/>
    </row>
    <row r="850" spans="1:6" ht="16.5">
      <c r="A850" s="3">
        <f>IF(E850="","",COUNTA($E$740:E850))</f>
        <v>95</v>
      </c>
      <c r="B850" s="44" t="s">
        <v>722</v>
      </c>
      <c r="C850" s="7" t="s">
        <v>665</v>
      </c>
      <c r="E850" s="16">
        <f>270000/1.1</f>
        <v>245454.54545454544</v>
      </c>
      <c r="F850" s="142"/>
    </row>
    <row r="851" spans="1:6" ht="16.5">
      <c r="A851" s="3">
        <f>IF(E851="","",COUNTA($E$740:E851))</f>
        <v>96</v>
      </c>
      <c r="B851" s="44" t="s">
        <v>723</v>
      </c>
      <c r="C851" s="7" t="s">
        <v>665</v>
      </c>
      <c r="E851" s="16">
        <f>360000/1.1</f>
        <v>327272.72727272724</v>
      </c>
      <c r="F851" s="142"/>
    </row>
    <row r="852" spans="1:6" ht="17.25">
      <c r="A852" s="3">
        <f>IF(E852="","",COUNTA($E$740:E852))</f>
      </c>
      <c r="B852" s="50" t="s">
        <v>759</v>
      </c>
      <c r="C852" s="20"/>
      <c r="E852" s="21"/>
      <c r="F852" s="142"/>
    </row>
    <row r="853" spans="1:6" ht="16.5">
      <c r="A853" s="3">
        <f>IF(E853="","",COUNTA($E$740:E853))</f>
        <v>97</v>
      </c>
      <c r="B853" s="44" t="s">
        <v>760</v>
      </c>
      <c r="C853" s="7" t="s">
        <v>656</v>
      </c>
      <c r="E853" s="16">
        <f>620000/1.1</f>
        <v>563636.3636363636</v>
      </c>
      <c r="F853" s="142"/>
    </row>
    <row r="854" spans="1:6" ht="16.5">
      <c r="A854" s="3">
        <f>IF(E854="","",COUNTA($E$740:E854))</f>
        <v>98</v>
      </c>
      <c r="B854" s="44" t="s">
        <v>761</v>
      </c>
      <c r="C854" s="7" t="s">
        <v>656</v>
      </c>
      <c r="E854" s="16">
        <f>1380000/1.1</f>
        <v>1254545.4545454544</v>
      </c>
      <c r="F854" s="142"/>
    </row>
    <row r="855" spans="1:6" ht="33">
      <c r="A855" s="3">
        <f>IF(E855="","",COUNTA($E$740:E855))</f>
        <v>99</v>
      </c>
      <c r="B855" s="44" t="s">
        <v>762</v>
      </c>
      <c r="C855" s="7" t="s">
        <v>656</v>
      </c>
      <c r="E855" s="16">
        <f>1650000/1.1</f>
        <v>1499999.9999999998</v>
      </c>
      <c r="F855" s="142"/>
    </row>
    <row r="856" spans="1:6" ht="33">
      <c r="A856" s="3">
        <f>IF(E856="","",COUNTA($E$740:E856))</f>
        <v>100</v>
      </c>
      <c r="B856" s="44" t="s">
        <v>763</v>
      </c>
      <c r="C856" s="7" t="s">
        <v>656</v>
      </c>
      <c r="E856" s="16">
        <f>1970000/1.1</f>
        <v>1790909.0909090908</v>
      </c>
      <c r="F856" s="142"/>
    </row>
    <row r="857" spans="1:6" ht="16.5">
      <c r="A857" s="3">
        <f>IF(E857="","",COUNTA($E$740:E857))</f>
        <v>101</v>
      </c>
      <c r="B857" s="44" t="s">
        <v>764</v>
      </c>
      <c r="C857" s="7" t="s">
        <v>656</v>
      </c>
      <c r="E857" s="16">
        <f>1680000/1.1</f>
        <v>1527272.727272727</v>
      </c>
      <c r="F857" s="142"/>
    </row>
    <row r="858" spans="1:6" ht="16.5">
      <c r="A858" s="3">
        <f>IF(E858="","",COUNTA($E$740:E858))</f>
        <v>102</v>
      </c>
      <c r="B858" s="44" t="s">
        <v>765</v>
      </c>
      <c r="C858" s="7" t="s">
        <v>656</v>
      </c>
      <c r="E858" s="16">
        <f>1840000/1.1</f>
        <v>1672727.2727272727</v>
      </c>
      <c r="F858" s="142"/>
    </row>
    <row r="859" spans="1:6" ht="33">
      <c r="A859" s="3">
        <f>IF(E859="","",COUNTA($E$740:E859))</f>
        <v>103</v>
      </c>
      <c r="B859" s="44" t="s">
        <v>766</v>
      </c>
      <c r="C859" s="7" t="s">
        <v>656</v>
      </c>
      <c r="E859" s="16">
        <f>2540000/1.1</f>
        <v>2309090.9090909087</v>
      </c>
      <c r="F859" s="142"/>
    </row>
    <row r="860" spans="1:6" ht="16.5">
      <c r="A860" s="3">
        <f>IF(E860="","",COUNTA($E$740:E860))</f>
        <v>104</v>
      </c>
      <c r="B860" s="44" t="s">
        <v>722</v>
      </c>
      <c r="C860" s="7" t="s">
        <v>665</v>
      </c>
      <c r="E860" s="16">
        <f>270000/1.1</f>
        <v>245454.54545454544</v>
      </c>
      <c r="F860" s="142"/>
    </row>
    <row r="861" spans="1:6" ht="16.5">
      <c r="A861" s="3">
        <f>IF(E861="","",COUNTA($E$740:E861))</f>
        <v>105</v>
      </c>
      <c r="B861" s="44" t="s">
        <v>723</v>
      </c>
      <c r="C861" s="7" t="s">
        <v>665</v>
      </c>
      <c r="E861" s="16">
        <f>360000/1.1</f>
        <v>327272.72727272724</v>
      </c>
      <c r="F861" s="142"/>
    </row>
    <row r="862" spans="1:6" ht="17.25">
      <c r="A862" s="3">
        <f>IF(E862="","",COUNTA($E$740:E862))</f>
      </c>
      <c r="B862" s="50" t="s">
        <v>817</v>
      </c>
      <c r="C862" s="7"/>
      <c r="E862" s="16"/>
      <c r="F862" s="142" t="s">
        <v>2185</v>
      </c>
    </row>
    <row r="863" spans="1:6" ht="16.5">
      <c r="A863" s="3">
        <f>IF(E863="","",COUNTA($E$740:E863))</f>
        <v>106</v>
      </c>
      <c r="B863" s="44" t="s">
        <v>769</v>
      </c>
      <c r="C863" s="7" t="s">
        <v>656</v>
      </c>
      <c r="E863" s="16">
        <f>1626000/1.1</f>
        <v>1478181.8181818181</v>
      </c>
      <c r="F863" s="142"/>
    </row>
    <row r="864" spans="1:6" ht="16.5">
      <c r="A864" s="3">
        <f>IF(E864="","",COUNTA($E$740:E864))</f>
        <v>107</v>
      </c>
      <c r="B864" s="44" t="s">
        <v>770</v>
      </c>
      <c r="C864" s="7" t="s">
        <v>656</v>
      </c>
      <c r="E864" s="16">
        <f>1048000/1.1</f>
        <v>952727.2727272727</v>
      </c>
      <c r="F864" s="142"/>
    </row>
    <row r="865" spans="1:6" ht="16.5">
      <c r="A865" s="3">
        <f>IF(E865="","",COUNTA($E$740:E865))</f>
        <v>108</v>
      </c>
      <c r="B865" s="44" t="s">
        <v>771</v>
      </c>
      <c r="C865" s="7" t="s">
        <v>656</v>
      </c>
      <c r="E865" s="16">
        <f>2092000/1.1</f>
        <v>1901818.1818181816</v>
      </c>
      <c r="F865" s="142"/>
    </row>
    <row r="866" spans="1:6" ht="16.5">
      <c r="A866" s="3">
        <f>IF(E866="","",COUNTA($E$740:E866))</f>
        <v>109</v>
      </c>
      <c r="B866" s="44" t="s">
        <v>772</v>
      </c>
      <c r="C866" s="7" t="s">
        <v>656</v>
      </c>
      <c r="E866" s="16">
        <f>2040000/1.1</f>
        <v>1854545.4545454544</v>
      </c>
      <c r="F866" s="142"/>
    </row>
    <row r="867" spans="1:6" ht="16.5">
      <c r="A867" s="3">
        <f>IF(E867="","",COUNTA($E$740:E867))</f>
        <v>110</v>
      </c>
      <c r="B867" s="44" t="s">
        <v>773</v>
      </c>
      <c r="C867" s="7" t="s">
        <v>656</v>
      </c>
      <c r="E867" s="16">
        <f>1701000/1.1</f>
        <v>1546363.6363636362</v>
      </c>
      <c r="F867" s="142"/>
    </row>
    <row r="868" spans="1:6" ht="33">
      <c r="A868" s="3">
        <f>IF(E868="","",COUNTA($E$740:E868))</f>
        <v>111</v>
      </c>
      <c r="B868" s="44" t="s">
        <v>774</v>
      </c>
      <c r="C868" s="7" t="s">
        <v>665</v>
      </c>
      <c r="E868" s="16">
        <f>460000/1.1</f>
        <v>418181.8181818182</v>
      </c>
      <c r="F868" s="142"/>
    </row>
    <row r="869" spans="1:6" ht="17.25">
      <c r="A869" s="3">
        <f>IF(E869="","",COUNTA($E$740:E869))</f>
      </c>
      <c r="B869" s="50" t="s">
        <v>818</v>
      </c>
      <c r="C869" s="7"/>
      <c r="E869" s="16"/>
      <c r="F869" s="142" t="s">
        <v>2186</v>
      </c>
    </row>
    <row r="870" spans="1:6" ht="33">
      <c r="A870" s="3">
        <f>IF(E870="","",COUNTA($E$740:E870))</f>
        <v>112</v>
      </c>
      <c r="B870" s="44" t="s">
        <v>776</v>
      </c>
      <c r="C870" s="7" t="s">
        <v>656</v>
      </c>
      <c r="E870" s="16">
        <v>668200</v>
      </c>
      <c r="F870" s="142"/>
    </row>
    <row r="871" spans="1:6" ht="33">
      <c r="A871" s="3">
        <f>IF(E871="","",COUNTA($E$740:E871))</f>
        <v>113</v>
      </c>
      <c r="B871" s="44" t="s">
        <v>777</v>
      </c>
      <c r="C871" s="7" t="s">
        <v>656</v>
      </c>
      <c r="E871" s="16">
        <v>1031000</v>
      </c>
      <c r="F871" s="142"/>
    </row>
    <row r="872" spans="1:6" ht="16.5">
      <c r="A872" s="3">
        <f>IF(E872="","",COUNTA($E$740:E872))</f>
        <v>114</v>
      </c>
      <c r="B872" s="44" t="s">
        <v>778</v>
      </c>
      <c r="C872" s="7" t="s">
        <v>656</v>
      </c>
      <c r="E872" s="16">
        <v>1080600</v>
      </c>
      <c r="F872" s="142"/>
    </row>
    <row r="873" spans="1:6" ht="49.5">
      <c r="A873" s="3">
        <f>IF(E873="","",COUNTA($E$740:E873))</f>
        <v>115</v>
      </c>
      <c r="B873" s="44" t="s">
        <v>779</v>
      </c>
      <c r="C873" s="7" t="s">
        <v>656</v>
      </c>
      <c r="E873" s="16">
        <v>1596700</v>
      </c>
      <c r="F873" s="142"/>
    </row>
    <row r="874" spans="1:6" ht="33">
      <c r="A874" s="3">
        <f>IF(E874="","",COUNTA($E$740:E874))</f>
        <v>116</v>
      </c>
      <c r="B874" s="44" t="s">
        <v>780</v>
      </c>
      <c r="C874" s="7" t="s">
        <v>656</v>
      </c>
      <c r="E874" s="16">
        <v>1282200</v>
      </c>
      <c r="F874" s="142"/>
    </row>
    <row r="875" spans="1:6" ht="33">
      <c r="A875" s="3">
        <f>IF(E875="","",COUNTA($E$740:E875))</f>
        <v>117</v>
      </c>
      <c r="B875" s="44" t="s">
        <v>670</v>
      </c>
      <c r="C875" s="7" t="s">
        <v>656</v>
      </c>
      <c r="E875" s="16">
        <v>2128900</v>
      </c>
      <c r="F875" s="142"/>
    </row>
    <row r="876" spans="1:6" ht="33">
      <c r="A876" s="3">
        <f>IF(E876="","",COUNTA($E$740:E876))</f>
        <v>118</v>
      </c>
      <c r="B876" s="44" t="s">
        <v>781</v>
      </c>
      <c r="C876" s="7" t="s">
        <v>656</v>
      </c>
      <c r="E876" s="16">
        <v>2380000</v>
      </c>
      <c r="F876" s="142"/>
    </row>
    <row r="877" spans="1:6" ht="16.5">
      <c r="A877" s="3">
        <f>IF(E877="","",COUNTA($E$740:E877))</f>
        <v>119</v>
      </c>
      <c r="B877" s="44" t="s">
        <v>723</v>
      </c>
      <c r="C877" s="7" t="s">
        <v>665</v>
      </c>
      <c r="E877" s="16">
        <v>432900</v>
      </c>
      <c r="F877" s="142"/>
    </row>
    <row r="878" spans="1:6" ht="16.5">
      <c r="A878" s="3">
        <f>IF(E878="","",COUNTA($E$740:E878))</f>
        <v>120</v>
      </c>
      <c r="B878" s="44" t="s">
        <v>722</v>
      </c>
      <c r="C878" s="7" t="s">
        <v>665</v>
      </c>
      <c r="E878" s="16">
        <v>320300</v>
      </c>
      <c r="F878" s="142"/>
    </row>
    <row r="879" spans="1:6" ht="17.25">
      <c r="A879" s="3">
        <f>IF(E879="","",COUNTA($E$740:E879))</f>
      </c>
      <c r="B879" s="50" t="s">
        <v>1444</v>
      </c>
      <c r="C879" s="7"/>
      <c r="E879" s="16"/>
      <c r="F879" s="142" t="s">
        <v>2183</v>
      </c>
    </row>
    <row r="880" spans="1:6" ht="16.5">
      <c r="A880" s="3">
        <f>IF(E880="","",COUNTA($E$740:E880))</f>
        <v>121</v>
      </c>
      <c r="B880" s="44" t="s">
        <v>722</v>
      </c>
      <c r="C880" s="7" t="s">
        <v>665</v>
      </c>
      <c r="E880" s="16">
        <v>429000</v>
      </c>
      <c r="F880" s="142"/>
    </row>
    <row r="881" spans="1:6" ht="16.5">
      <c r="A881" s="3">
        <f>IF(E881="","",COUNTA($E$740:E881))</f>
        <v>122</v>
      </c>
      <c r="B881" s="44" t="s">
        <v>723</v>
      </c>
      <c r="C881" s="7" t="s">
        <v>665</v>
      </c>
      <c r="E881" s="16">
        <v>505000</v>
      </c>
      <c r="F881" s="142"/>
    </row>
    <row r="882" spans="1:6" ht="33">
      <c r="A882" s="3">
        <f>IF(E882="","",COUNTA($E$740:E882))</f>
        <v>123</v>
      </c>
      <c r="B882" s="44" t="s">
        <v>782</v>
      </c>
      <c r="C882" s="7" t="s">
        <v>656</v>
      </c>
      <c r="E882" s="16">
        <v>2330000</v>
      </c>
      <c r="F882" s="142"/>
    </row>
    <row r="883" spans="1:6" ht="16.5">
      <c r="A883" s="3">
        <f>IF(E883="","",COUNTA($E$740:E883))</f>
        <v>124</v>
      </c>
      <c r="B883" s="44" t="s">
        <v>783</v>
      </c>
      <c r="C883" s="7" t="s">
        <v>656</v>
      </c>
      <c r="E883" s="16">
        <v>1408000</v>
      </c>
      <c r="F883" s="142"/>
    </row>
    <row r="884" spans="1:6" ht="33">
      <c r="A884" s="3">
        <f>IF(E884="","",COUNTA($E$740:E884))</f>
        <v>125</v>
      </c>
      <c r="B884" s="44" t="s">
        <v>784</v>
      </c>
      <c r="C884" s="7" t="s">
        <v>656</v>
      </c>
      <c r="E884" s="16">
        <v>1990000</v>
      </c>
      <c r="F884" s="142"/>
    </row>
    <row r="885" spans="1:6" ht="33">
      <c r="A885" s="3">
        <f>IF(E885="","",COUNTA($E$740:E885))</f>
        <v>126</v>
      </c>
      <c r="B885" s="44" t="s">
        <v>785</v>
      </c>
      <c r="C885" s="7" t="s">
        <v>656</v>
      </c>
      <c r="E885" s="16">
        <v>3207000</v>
      </c>
      <c r="F885" s="142"/>
    </row>
    <row r="886" spans="1:6" ht="16.5">
      <c r="A886" s="3">
        <f>IF(E886="","",COUNTA($E$740:E886))</f>
        <v>127</v>
      </c>
      <c r="B886" s="44" t="s">
        <v>786</v>
      </c>
      <c r="C886" s="7" t="s">
        <v>656</v>
      </c>
      <c r="E886" s="16">
        <v>2350000</v>
      </c>
      <c r="F886" s="142"/>
    </row>
    <row r="887" spans="1:6" ht="33">
      <c r="A887" s="3">
        <f>IF(E887="","",COUNTA($E$740:E887))</f>
        <v>128</v>
      </c>
      <c r="B887" s="44" t="s">
        <v>787</v>
      </c>
      <c r="C887" s="7" t="s">
        <v>656</v>
      </c>
      <c r="E887" s="16">
        <v>3250000</v>
      </c>
      <c r="F887" s="142"/>
    </row>
    <row r="888" spans="1:6" ht="33">
      <c r="A888" s="3">
        <f>IF(E888="","",COUNTA($E$740:E888))</f>
        <v>129</v>
      </c>
      <c r="B888" s="44" t="s">
        <v>788</v>
      </c>
      <c r="C888" s="7" t="s">
        <v>656</v>
      </c>
      <c r="E888" s="16">
        <v>3330000</v>
      </c>
      <c r="F888" s="142"/>
    </row>
    <row r="889" spans="1:6" ht="17.25">
      <c r="A889" s="3">
        <f>IF(E889="","",COUNTA($E$740:E889))</f>
      </c>
      <c r="B889" s="50" t="s">
        <v>819</v>
      </c>
      <c r="C889" s="7"/>
      <c r="E889" s="16"/>
      <c r="F889" s="142" t="s">
        <v>306</v>
      </c>
    </row>
    <row r="890" spans="1:6" ht="33">
      <c r="A890" s="3">
        <f>IF(E890="","",COUNTA($E$740:E890))</f>
        <v>130</v>
      </c>
      <c r="B890" s="44" t="s">
        <v>789</v>
      </c>
      <c r="C890" s="7" t="s">
        <v>656</v>
      </c>
      <c r="E890" s="16">
        <v>738000</v>
      </c>
      <c r="F890" s="142"/>
    </row>
    <row r="891" spans="1:6" ht="33">
      <c r="A891" s="3">
        <f>IF(E891="","",COUNTA($E$740:E891))</f>
        <v>131</v>
      </c>
      <c r="B891" s="44" t="s">
        <v>790</v>
      </c>
      <c r="C891" s="7" t="s">
        <v>656</v>
      </c>
      <c r="E891" s="16">
        <v>1553000</v>
      </c>
      <c r="F891" s="142"/>
    </row>
    <row r="892" spans="1:6" ht="33">
      <c r="A892" s="3">
        <f>IF(E892="","",COUNTA($E$740:E892))</f>
        <v>132</v>
      </c>
      <c r="B892" s="44" t="s">
        <v>791</v>
      </c>
      <c r="C892" s="7" t="s">
        <v>656</v>
      </c>
      <c r="E892" s="16">
        <v>1868000</v>
      </c>
      <c r="F892" s="142"/>
    </row>
    <row r="893" spans="1:6" ht="33">
      <c r="A893" s="3">
        <f>IF(E893="","",COUNTA($E$740:E893))</f>
        <v>133</v>
      </c>
      <c r="B893" s="44" t="s">
        <v>792</v>
      </c>
      <c r="C893" s="7" t="s">
        <v>656</v>
      </c>
      <c r="E893" s="16">
        <v>2089000</v>
      </c>
      <c r="F893" s="142"/>
    </row>
    <row r="894" spans="1:6" ht="33">
      <c r="A894" s="3">
        <f>IF(E894="","",COUNTA($E$740:E894))</f>
        <v>134</v>
      </c>
      <c r="B894" s="44" t="s">
        <v>793</v>
      </c>
      <c r="C894" s="7" t="s">
        <v>656</v>
      </c>
      <c r="E894" s="16">
        <v>2729000</v>
      </c>
      <c r="F894" s="142"/>
    </row>
    <row r="895" spans="1:6" ht="33">
      <c r="A895" s="3">
        <f>IF(E895="","",COUNTA($E$740:E895))</f>
        <v>135</v>
      </c>
      <c r="B895" s="44" t="s">
        <v>794</v>
      </c>
      <c r="C895" s="7" t="s">
        <v>656</v>
      </c>
      <c r="E895" s="16">
        <v>2819000</v>
      </c>
      <c r="F895" s="142"/>
    </row>
    <row r="896" spans="1:6" ht="16.5">
      <c r="A896" s="3">
        <f>IF(E896="","",COUNTA($E$740:E896))</f>
        <v>136</v>
      </c>
      <c r="B896" s="44" t="s">
        <v>795</v>
      </c>
      <c r="C896" s="7" t="s">
        <v>665</v>
      </c>
      <c r="E896" s="16">
        <v>239000</v>
      </c>
      <c r="F896" s="142"/>
    </row>
    <row r="897" spans="1:6" ht="16.5">
      <c r="A897" s="3">
        <f>IF(E897="","",COUNTA($E$740:E897))</f>
        <v>137</v>
      </c>
      <c r="B897" s="44" t="s">
        <v>796</v>
      </c>
      <c r="C897" s="7" t="s">
        <v>665</v>
      </c>
      <c r="E897" s="16">
        <v>299000</v>
      </c>
      <c r="F897" s="142"/>
    </row>
    <row r="898" spans="1:6" ht="17.25">
      <c r="A898" s="3">
        <f>IF(E898="","",COUNTA($E$740:E898))</f>
      </c>
      <c r="B898" s="50" t="s">
        <v>820</v>
      </c>
      <c r="C898" s="7"/>
      <c r="E898" s="16"/>
      <c r="F898" s="142" t="s">
        <v>305</v>
      </c>
    </row>
    <row r="899" spans="1:6" ht="33">
      <c r="A899" s="3">
        <f>IF(E899="","",COUNTA($E$740:E899))</f>
        <v>138</v>
      </c>
      <c r="B899" s="44" t="s">
        <v>797</v>
      </c>
      <c r="C899" s="7" t="s">
        <v>656</v>
      </c>
      <c r="E899" s="16">
        <v>1350000</v>
      </c>
      <c r="F899" s="154"/>
    </row>
    <row r="900" spans="1:6" ht="33">
      <c r="A900" s="3">
        <f>IF(E900="","",COUNTA($E$740:E900))</f>
        <v>139</v>
      </c>
      <c r="B900" s="44" t="s">
        <v>798</v>
      </c>
      <c r="C900" s="7" t="s">
        <v>656</v>
      </c>
      <c r="E900" s="16">
        <v>1821000</v>
      </c>
      <c r="F900" s="154"/>
    </row>
    <row r="901" spans="1:6" ht="33">
      <c r="A901" s="3">
        <f>IF(E901="","",COUNTA($E$740:E901))</f>
        <v>140</v>
      </c>
      <c r="B901" s="44" t="s">
        <v>799</v>
      </c>
      <c r="C901" s="7" t="s">
        <v>656</v>
      </c>
      <c r="E901" s="16">
        <v>2273000</v>
      </c>
      <c r="F901" s="154"/>
    </row>
    <row r="902" spans="1:6" ht="33">
      <c r="A902" s="3">
        <f>IF(E902="","",COUNTA($E$740:E902))</f>
        <v>141</v>
      </c>
      <c r="B902" s="44" t="s">
        <v>800</v>
      </c>
      <c r="C902" s="7" t="s">
        <v>656</v>
      </c>
      <c r="E902" s="16">
        <v>2438000</v>
      </c>
      <c r="F902" s="154"/>
    </row>
    <row r="903" spans="1:6" ht="33">
      <c r="A903" s="3">
        <f>IF(E903="","",COUNTA($E$740:E903))</f>
        <v>142</v>
      </c>
      <c r="B903" s="44" t="s">
        <v>801</v>
      </c>
      <c r="C903" s="7" t="s">
        <v>656</v>
      </c>
      <c r="E903" s="16">
        <v>821000</v>
      </c>
      <c r="F903" s="154"/>
    </row>
    <row r="904" spans="1:6" ht="33">
      <c r="A904" s="3">
        <f>IF(E904="","",COUNTA($E$740:E904))</f>
        <v>143</v>
      </c>
      <c r="B904" s="44" t="s">
        <v>802</v>
      </c>
      <c r="C904" s="7" t="s">
        <v>656</v>
      </c>
      <c r="E904" s="16">
        <v>1418000</v>
      </c>
      <c r="F904" s="154"/>
    </row>
    <row r="905" spans="1:6" ht="33">
      <c r="A905" s="3">
        <f>IF(E905="","",COUNTA($E$740:E905))</f>
        <v>144</v>
      </c>
      <c r="B905" s="44" t="s">
        <v>803</v>
      </c>
      <c r="C905" s="7" t="s">
        <v>656</v>
      </c>
      <c r="E905" s="16">
        <v>1569000</v>
      </c>
      <c r="F905" s="154"/>
    </row>
    <row r="906" spans="1:6" ht="33">
      <c r="A906" s="3">
        <f>IF(E906="","",COUNTA($E$740:E906))</f>
        <v>145</v>
      </c>
      <c r="B906" s="44" t="s">
        <v>804</v>
      </c>
      <c r="C906" s="7" t="s">
        <v>656</v>
      </c>
      <c r="E906" s="16">
        <v>1287000</v>
      </c>
      <c r="F906" s="154"/>
    </row>
    <row r="907" spans="1:6" ht="33">
      <c r="A907" s="3">
        <f>IF(E907="","",COUNTA($E$740:E907))</f>
        <v>146</v>
      </c>
      <c r="B907" s="44" t="s">
        <v>805</v>
      </c>
      <c r="C907" s="7" t="s">
        <v>656</v>
      </c>
      <c r="E907" s="16">
        <v>1932000</v>
      </c>
      <c r="F907" s="154"/>
    </row>
    <row r="908" spans="1:6" ht="33">
      <c r="A908" s="3">
        <f>IF(E908="","",COUNTA($E$740:E908))</f>
        <v>147</v>
      </c>
      <c r="B908" s="44" t="s">
        <v>806</v>
      </c>
      <c r="C908" s="7" t="s">
        <v>656</v>
      </c>
      <c r="E908" s="16">
        <v>2552000</v>
      </c>
      <c r="F908" s="154"/>
    </row>
    <row r="909" spans="1:6" ht="33">
      <c r="A909" s="3">
        <f>IF(E909="","",COUNTA($E$740:E909))</f>
        <v>148</v>
      </c>
      <c r="B909" s="44" t="s">
        <v>807</v>
      </c>
      <c r="C909" s="7" t="s">
        <v>656</v>
      </c>
      <c r="E909" s="16">
        <v>2603000</v>
      </c>
      <c r="F909" s="154"/>
    </row>
    <row r="910" spans="1:6" ht="16.5">
      <c r="A910" s="3">
        <f>IF(E910="","",COUNTA($E$740:E910))</f>
        <v>149</v>
      </c>
      <c r="B910" s="44" t="s">
        <v>808</v>
      </c>
      <c r="C910" s="7" t="s">
        <v>656</v>
      </c>
      <c r="E910" s="16">
        <v>2882000</v>
      </c>
      <c r="F910" s="154"/>
    </row>
    <row r="911" spans="1:6" ht="17.25">
      <c r="A911" s="3">
        <f>IF(E911="","",COUNTA($E$740:E911))</f>
      </c>
      <c r="B911" s="71" t="s">
        <v>2509</v>
      </c>
      <c r="C911" s="72"/>
      <c r="F911" s="142" t="s">
        <v>2510</v>
      </c>
    </row>
    <row r="912" spans="1:6" ht="16.5">
      <c r="A912" s="3">
        <f>IF(E912="","",COUNTA($E$740:E912))</f>
        <v>150</v>
      </c>
      <c r="B912" s="73" t="s">
        <v>2511</v>
      </c>
      <c r="C912" s="62" t="s">
        <v>656</v>
      </c>
      <c r="E912" s="1">
        <v>2532000</v>
      </c>
      <c r="F912" s="142"/>
    </row>
    <row r="913" spans="1:6" ht="49.5">
      <c r="A913" s="3">
        <f>IF(E913="","",COUNTA($E$740:E913))</f>
        <v>151</v>
      </c>
      <c r="B913" s="73" t="s">
        <v>2512</v>
      </c>
      <c r="C913" s="62" t="s">
        <v>656</v>
      </c>
      <c r="E913" s="6">
        <v>1537000</v>
      </c>
      <c r="F913" s="142"/>
    </row>
    <row r="914" spans="1:6" ht="33">
      <c r="A914" s="3">
        <f>IF(E914="","",COUNTA($E$740:E914))</f>
        <v>152</v>
      </c>
      <c r="B914" s="73" t="s">
        <v>2513</v>
      </c>
      <c r="C914" s="62" t="s">
        <v>656</v>
      </c>
      <c r="E914" s="6">
        <v>1810000</v>
      </c>
      <c r="F914" s="142"/>
    </row>
    <row r="915" spans="1:6" ht="49.5">
      <c r="A915" s="3">
        <f>IF(E915="","",COUNTA($E$740:E915))</f>
        <v>153</v>
      </c>
      <c r="B915" s="73" t="s">
        <v>2514</v>
      </c>
      <c r="C915" s="62" t="s">
        <v>656</v>
      </c>
      <c r="E915" s="6">
        <v>980000</v>
      </c>
      <c r="F915" s="142"/>
    </row>
    <row r="916" spans="1:6" ht="33">
      <c r="A916" s="3">
        <f>IF(E916="","",COUNTA($E$740:E916))</f>
        <v>154</v>
      </c>
      <c r="B916" s="73" t="s">
        <v>2515</v>
      </c>
      <c r="C916" s="62" t="s">
        <v>656</v>
      </c>
      <c r="E916" s="6">
        <v>2405000</v>
      </c>
      <c r="F916" s="142"/>
    </row>
    <row r="917" spans="1:6" ht="33">
      <c r="A917" s="3">
        <f>IF(E917="","",COUNTA($E$740:E917))</f>
        <v>155</v>
      </c>
      <c r="B917" s="73" t="s">
        <v>2516</v>
      </c>
      <c r="C917" s="62" t="s">
        <v>656</v>
      </c>
      <c r="E917" s="6">
        <v>1723000</v>
      </c>
      <c r="F917" s="142"/>
    </row>
    <row r="918" spans="1:6" ht="16.5">
      <c r="A918" s="3">
        <f>IF(E918="","",COUNTA($E$740:E918))</f>
        <v>156</v>
      </c>
      <c r="B918" s="73" t="s">
        <v>2517</v>
      </c>
      <c r="C918" s="62" t="s">
        <v>656</v>
      </c>
      <c r="E918" s="6">
        <v>1690000</v>
      </c>
      <c r="F918" s="142"/>
    </row>
    <row r="919" spans="1:6" ht="16.5">
      <c r="A919" s="3">
        <f>IF(E919="","",COUNTA($E$740:E919))</f>
        <v>157</v>
      </c>
      <c r="B919" s="73" t="s">
        <v>2518</v>
      </c>
      <c r="C919" s="62" t="s">
        <v>665</v>
      </c>
      <c r="E919" s="6">
        <v>281000</v>
      </c>
      <c r="F919" s="142"/>
    </row>
    <row r="920" spans="1:6" ht="16.5">
      <c r="A920" s="3">
        <f>IF(E920="","",COUNTA($E$740:E920))</f>
        <v>158</v>
      </c>
      <c r="B920" s="73" t="s">
        <v>2519</v>
      </c>
      <c r="C920" s="62" t="s">
        <v>665</v>
      </c>
      <c r="E920" s="6">
        <v>375000</v>
      </c>
      <c r="F920" s="142"/>
    </row>
    <row r="921" spans="1:6" ht="17.25">
      <c r="A921" s="3">
        <f>IF(E921="","",COUNTA($E$740:E921))</f>
      </c>
      <c r="B921" s="71" t="s">
        <v>1526</v>
      </c>
      <c r="C921" s="72"/>
      <c r="F921" s="142" t="s">
        <v>2143</v>
      </c>
    </row>
    <row r="922" spans="1:6" ht="33">
      <c r="A922" s="3">
        <f>IF(E922="","",COUNTA($E$740:E922))</f>
        <v>159</v>
      </c>
      <c r="B922" s="73" t="s">
        <v>1527</v>
      </c>
      <c r="C922" s="62" t="s">
        <v>656</v>
      </c>
      <c r="E922" s="1">
        <v>807273</v>
      </c>
      <c r="F922" s="142"/>
    </row>
    <row r="923" spans="1:6" ht="33">
      <c r="A923" s="3">
        <f>IF(E923="","",COUNTA($E$740:E923))</f>
        <v>160</v>
      </c>
      <c r="B923" s="73" t="s">
        <v>1528</v>
      </c>
      <c r="C923" s="62" t="s">
        <v>656</v>
      </c>
      <c r="E923" s="6">
        <v>834545</v>
      </c>
      <c r="F923" s="142"/>
    </row>
    <row r="924" spans="1:6" ht="16.5">
      <c r="A924" s="3">
        <f>IF(E924="","",COUNTA($E$740:E924))</f>
        <v>161</v>
      </c>
      <c r="B924" s="73" t="s">
        <v>1529</v>
      </c>
      <c r="C924" s="62" t="s">
        <v>656</v>
      </c>
      <c r="E924" s="6">
        <v>1565455</v>
      </c>
      <c r="F924" s="142"/>
    </row>
    <row r="925" spans="1:6" ht="16.5">
      <c r="A925" s="3">
        <f>IF(E925="","",COUNTA($E$740:E925))</f>
        <v>162</v>
      </c>
      <c r="B925" s="73" t="s">
        <v>1530</v>
      </c>
      <c r="C925" s="62" t="s">
        <v>656</v>
      </c>
      <c r="E925" s="6">
        <v>1374545</v>
      </c>
      <c r="F925" s="142"/>
    </row>
    <row r="926" spans="1:6" ht="33">
      <c r="A926" s="3">
        <f>IF(E926="","",COUNTA($E$740:E926))</f>
        <v>163</v>
      </c>
      <c r="B926" s="73" t="s">
        <v>1531</v>
      </c>
      <c r="C926" s="62" t="s">
        <v>665</v>
      </c>
      <c r="E926" s="6">
        <v>525000</v>
      </c>
      <c r="F926" s="142"/>
    </row>
    <row r="927" spans="1:6" ht="33">
      <c r="A927" s="3">
        <f>IF(E927="","",COUNTA($E$740:E927))</f>
        <v>164</v>
      </c>
      <c r="B927" s="73" t="s">
        <v>1532</v>
      </c>
      <c r="C927" s="62" t="s">
        <v>656</v>
      </c>
      <c r="E927" s="6">
        <v>1765909</v>
      </c>
      <c r="F927" s="142"/>
    </row>
    <row r="928" spans="1:6" ht="33">
      <c r="A928" s="3">
        <f>IF(E928="","",COUNTA($E$740:E928))</f>
        <v>165</v>
      </c>
      <c r="B928" s="73" t="s">
        <v>1533</v>
      </c>
      <c r="C928" s="62" t="s">
        <v>656</v>
      </c>
      <c r="E928" s="6">
        <v>2744318</v>
      </c>
      <c r="F928" s="142"/>
    </row>
    <row r="929" spans="1:6" ht="16.5">
      <c r="A929" s="3">
        <f>IF(E929="","",COUNTA($E$740:E929))</f>
        <v>166</v>
      </c>
      <c r="B929" s="73" t="s">
        <v>1534</v>
      </c>
      <c r="C929" s="62" t="s">
        <v>665</v>
      </c>
      <c r="E929" s="6">
        <v>358000</v>
      </c>
      <c r="F929" s="142"/>
    </row>
    <row r="930" spans="1:6" ht="16.5">
      <c r="A930" s="3">
        <f>IF(E930="","",COUNTA($E$740:E930))</f>
        <v>167</v>
      </c>
      <c r="B930" s="73" t="s">
        <v>1535</v>
      </c>
      <c r="C930" s="62" t="s">
        <v>656</v>
      </c>
      <c r="E930" s="6">
        <v>2944773</v>
      </c>
      <c r="F930" s="142"/>
    </row>
    <row r="931" spans="1:6" ht="17.25" customHeight="1">
      <c r="A931" s="3">
        <f>IF(E931="","",COUNTA($E$740:E931))</f>
      </c>
      <c r="B931" s="71" t="s">
        <v>2129</v>
      </c>
      <c r="C931" s="72"/>
      <c r="F931" s="139" t="s">
        <v>2142</v>
      </c>
    </row>
    <row r="932" spans="1:6" ht="16.5">
      <c r="A932" s="3">
        <f>IF(E932="","",COUNTA($E$740:E932))</f>
        <v>168</v>
      </c>
      <c r="B932" s="73" t="s">
        <v>2130</v>
      </c>
      <c r="C932" s="62" t="s">
        <v>656</v>
      </c>
      <c r="E932" s="118">
        <v>761250</v>
      </c>
      <c r="F932" s="140"/>
    </row>
    <row r="933" spans="1:6" ht="33">
      <c r="A933" s="3">
        <f>IF(E933="","",COUNTA($E$740:E933))</f>
        <v>169</v>
      </c>
      <c r="B933" s="73" t="s">
        <v>2131</v>
      </c>
      <c r="C933" s="62" t="s">
        <v>656</v>
      </c>
      <c r="E933" s="118">
        <v>1748250</v>
      </c>
      <c r="F933" s="140"/>
    </row>
    <row r="934" spans="1:6" ht="16.5">
      <c r="A934" s="3">
        <f>IF(E934="","",COUNTA($E$740:E934))</f>
        <v>170</v>
      </c>
      <c r="B934" s="73" t="s">
        <v>2132</v>
      </c>
      <c r="C934" s="62" t="s">
        <v>656</v>
      </c>
      <c r="E934" s="118">
        <v>719250</v>
      </c>
      <c r="F934" s="140"/>
    </row>
    <row r="935" spans="1:6" ht="33">
      <c r="A935" s="3">
        <f>IF(E935="","",COUNTA($E$740:E935))</f>
        <v>171</v>
      </c>
      <c r="B935" s="73" t="s">
        <v>2133</v>
      </c>
      <c r="C935" s="62" t="s">
        <v>656</v>
      </c>
      <c r="E935" s="118">
        <v>1533000</v>
      </c>
      <c r="F935" s="140"/>
    </row>
    <row r="936" spans="1:6" ht="16.5">
      <c r="A936" s="3">
        <f>IF(E936="","",COUNTA($E$740:E936))</f>
        <v>172</v>
      </c>
      <c r="B936" s="73" t="s">
        <v>2139</v>
      </c>
      <c r="C936" s="62" t="s">
        <v>656</v>
      </c>
      <c r="E936" s="118">
        <v>761250</v>
      </c>
      <c r="F936" s="140"/>
    </row>
    <row r="937" spans="1:6" ht="33">
      <c r="A937" s="3">
        <f>IF(E937="","",COUNTA($E$740:E937))</f>
        <v>173</v>
      </c>
      <c r="B937" s="73" t="s">
        <v>2134</v>
      </c>
      <c r="C937" s="62" t="s">
        <v>656</v>
      </c>
      <c r="E937" s="118">
        <v>1617000</v>
      </c>
      <c r="F937" s="140"/>
    </row>
    <row r="938" spans="1:6" ht="33">
      <c r="A938" s="3">
        <f>IF(E938="","",COUNTA($E$740:E938))</f>
        <v>174</v>
      </c>
      <c r="B938" s="73" t="s">
        <v>2135</v>
      </c>
      <c r="C938" s="62" t="s">
        <v>656</v>
      </c>
      <c r="E938" s="118">
        <v>2073750</v>
      </c>
      <c r="F938" s="140"/>
    </row>
    <row r="939" spans="1:6" ht="33">
      <c r="A939" s="3">
        <f>IF(E939="","",COUNTA($E$740:E939))</f>
        <v>175</v>
      </c>
      <c r="B939" s="73" t="s">
        <v>2136</v>
      </c>
      <c r="C939" s="62" t="s">
        <v>656</v>
      </c>
      <c r="E939" s="118">
        <v>1664250</v>
      </c>
      <c r="F939" s="140"/>
    </row>
    <row r="940" spans="1:6" ht="33">
      <c r="A940" s="3">
        <f>IF(E940="","",COUNTA($E$740:E940))</f>
        <v>176</v>
      </c>
      <c r="B940" s="73" t="s">
        <v>2137</v>
      </c>
      <c r="C940" s="62" t="s">
        <v>656</v>
      </c>
      <c r="E940" s="118">
        <v>2898000</v>
      </c>
      <c r="F940" s="140"/>
    </row>
    <row r="941" spans="1:6" ht="33">
      <c r="A941" s="3">
        <f>IF(E941="","",COUNTA($E$740:E941))</f>
        <v>177</v>
      </c>
      <c r="B941" s="73" t="s">
        <v>2138</v>
      </c>
      <c r="C941" s="62" t="s">
        <v>656</v>
      </c>
      <c r="E941" s="118">
        <v>2992500</v>
      </c>
      <c r="F941" s="140"/>
    </row>
    <row r="942" spans="1:6" ht="16.5">
      <c r="A942" s="3">
        <f>IF(E942="","",COUNTA($E$740:E942))</f>
        <v>178</v>
      </c>
      <c r="B942" s="73" t="s">
        <v>2141</v>
      </c>
      <c r="C942" s="62" t="s">
        <v>665</v>
      </c>
      <c r="E942" s="118">
        <v>383250</v>
      </c>
      <c r="F942" s="140"/>
    </row>
    <row r="943" spans="1:6" ht="16.5">
      <c r="A943" s="3">
        <f>IF(E943="","",COUNTA($E$740:E943))</f>
        <v>179</v>
      </c>
      <c r="B943" s="73" t="s">
        <v>2140</v>
      </c>
      <c r="C943" s="62" t="s">
        <v>665</v>
      </c>
      <c r="E943" s="6">
        <v>236250</v>
      </c>
      <c r="F943" s="141"/>
    </row>
    <row r="944" spans="1:6" ht="17.25" customHeight="1">
      <c r="A944" s="3">
        <f>IF(E944="","",COUNTA($E$740:E944))</f>
      </c>
      <c r="B944" s="71" t="s">
        <v>2152</v>
      </c>
      <c r="C944" s="72"/>
      <c r="F944" s="139" t="s">
        <v>2153</v>
      </c>
    </row>
    <row r="945" spans="1:6" ht="33">
      <c r="A945" s="3">
        <f>IF(E945="","",COUNTA($E$740:E945))</f>
        <v>180</v>
      </c>
      <c r="B945" s="73" t="s">
        <v>2154</v>
      </c>
      <c r="C945" s="62" t="s">
        <v>2155</v>
      </c>
      <c r="E945" s="118">
        <f>2509000/1.1</f>
        <v>2280909.090909091</v>
      </c>
      <c r="F945" s="140"/>
    </row>
    <row r="946" spans="1:6" ht="33">
      <c r="A946" s="3">
        <f>IF(E946="","",COUNTA($E$740:E946))</f>
        <v>181</v>
      </c>
      <c r="B946" s="73" t="s">
        <v>2156</v>
      </c>
      <c r="C946" s="62" t="s">
        <v>2155</v>
      </c>
      <c r="E946" s="118">
        <f>2840000/1.1</f>
        <v>2581818.1818181816</v>
      </c>
      <c r="F946" s="140"/>
    </row>
    <row r="947" spans="1:6" ht="16.5">
      <c r="A947" s="3">
        <f>IF(E947="","",COUNTA($E$740:E947))</f>
        <v>182</v>
      </c>
      <c r="B947" s="73" t="s">
        <v>2157</v>
      </c>
      <c r="C947" s="62" t="s">
        <v>2155</v>
      </c>
      <c r="E947" s="118">
        <f>1761000/1.1</f>
        <v>1600909.0909090908</v>
      </c>
      <c r="F947" s="140"/>
    </row>
    <row r="948" spans="1:6" ht="16.5">
      <c r="A948" s="3">
        <f>IF(E948="","",COUNTA($E$740:E948))</f>
        <v>183</v>
      </c>
      <c r="B948" s="73" t="s">
        <v>2158</v>
      </c>
      <c r="C948" s="62" t="s">
        <v>2155</v>
      </c>
      <c r="E948" s="118">
        <f>1642000/1.1</f>
        <v>1492727.2727272727</v>
      </c>
      <c r="F948" s="140"/>
    </row>
    <row r="949" spans="1:6" ht="33">
      <c r="A949" s="3">
        <f>IF(E949="","",COUNTA($E$740:E949))</f>
        <v>184</v>
      </c>
      <c r="B949" s="73" t="s">
        <v>2159</v>
      </c>
      <c r="C949" s="62" t="s">
        <v>2155</v>
      </c>
      <c r="E949" s="118">
        <f>2853000/1.1</f>
        <v>2593636.3636363633</v>
      </c>
      <c r="F949" s="140"/>
    </row>
    <row r="950" spans="1:6" ht="33">
      <c r="A950" s="3">
        <f>IF(E950="","",COUNTA($E$740:E950))</f>
        <v>185</v>
      </c>
      <c r="B950" s="73" t="s">
        <v>2160</v>
      </c>
      <c r="C950" s="62" t="s">
        <v>2155</v>
      </c>
      <c r="E950" s="118">
        <f>2250000/1.1</f>
        <v>2045454.5454545452</v>
      </c>
      <c r="F950" s="140"/>
    </row>
    <row r="951" spans="1:6" ht="33">
      <c r="A951" s="3">
        <f>IF(E951="","",COUNTA($E$740:E951))</f>
        <v>186</v>
      </c>
      <c r="B951" s="73" t="s">
        <v>2161</v>
      </c>
      <c r="C951" s="62" t="s">
        <v>2155</v>
      </c>
      <c r="E951" s="118">
        <f>2230000/1.1</f>
        <v>2027272.727272727</v>
      </c>
      <c r="F951" s="140"/>
    </row>
    <row r="952" spans="1:6" ht="16.5">
      <c r="A952" s="3">
        <f>IF(E952="","",COUNTA($E$740:E952))</f>
        <v>187</v>
      </c>
      <c r="B952" s="73" t="s">
        <v>2162</v>
      </c>
      <c r="C952" s="62" t="s">
        <v>2155</v>
      </c>
      <c r="E952" s="118">
        <f>1859000/1.1</f>
        <v>1689999.9999999998</v>
      </c>
      <c r="F952" s="140"/>
    </row>
    <row r="953" spans="1:6" ht="16.5">
      <c r="A953" s="3">
        <f>IF(E953="","",COUNTA($E$740:E953))</f>
        <v>188</v>
      </c>
      <c r="B953" s="73" t="s">
        <v>2163</v>
      </c>
      <c r="C953" s="62" t="s">
        <v>2155</v>
      </c>
      <c r="E953" s="118">
        <f>1317000/1.1</f>
        <v>1197272.727272727</v>
      </c>
      <c r="F953" s="140"/>
    </row>
    <row r="954" spans="1:6" ht="16.5">
      <c r="A954" s="3">
        <f>IF(E954="","",COUNTA($E$740:E954))</f>
        <v>189</v>
      </c>
      <c r="B954" s="73" t="s">
        <v>2164</v>
      </c>
      <c r="C954" s="62" t="s">
        <v>2155</v>
      </c>
      <c r="E954" s="118">
        <f>1229000/1.1</f>
        <v>1117272.7272727273</v>
      </c>
      <c r="F954" s="140"/>
    </row>
    <row r="955" spans="1:6" ht="16.5">
      <c r="A955" s="3">
        <f>IF(E955="","",COUNTA($E$740:E955))</f>
        <v>190</v>
      </c>
      <c r="B955" s="73" t="s">
        <v>2165</v>
      </c>
      <c r="C955" s="62" t="s">
        <v>2155</v>
      </c>
      <c r="E955" s="118">
        <f>780000/1.1</f>
        <v>709090.9090909091</v>
      </c>
      <c r="F955" s="140"/>
    </row>
    <row r="956" spans="1:6" ht="16.5">
      <c r="A956" s="3">
        <f>IF(E956="","",COUNTA($E$740:E956))</f>
        <v>191</v>
      </c>
      <c r="B956" s="73" t="s">
        <v>2166</v>
      </c>
      <c r="C956" s="62" t="s">
        <v>2167</v>
      </c>
      <c r="E956" s="118">
        <f>650000/1.1</f>
        <v>590909.0909090908</v>
      </c>
      <c r="F956" s="140"/>
    </row>
    <row r="957" spans="1:6" ht="16.5">
      <c r="A957" s="3">
        <f>IF(E957="","",COUNTA($E$740:E957))</f>
        <v>192</v>
      </c>
      <c r="B957" s="73" t="s">
        <v>2168</v>
      </c>
      <c r="C957" s="62" t="s">
        <v>2155</v>
      </c>
      <c r="E957" s="118">
        <f>2708000/1.1</f>
        <v>2461818.1818181816</v>
      </c>
      <c r="F957" s="140"/>
    </row>
    <row r="958" spans="1:6" ht="33">
      <c r="A958" s="3">
        <f>IF(E958="","",COUNTA($E$740:E958))</f>
        <v>193</v>
      </c>
      <c r="B958" s="73" t="s">
        <v>2169</v>
      </c>
      <c r="C958" s="62" t="s">
        <v>2155</v>
      </c>
      <c r="E958" s="118">
        <f>1610000/1.1</f>
        <v>1463636.3636363635</v>
      </c>
      <c r="F958" s="140"/>
    </row>
    <row r="959" spans="1:6" ht="16.5">
      <c r="A959" s="3">
        <f>IF(E959="","",COUNTA($E$740:E959))</f>
        <v>194</v>
      </c>
      <c r="B959" s="73" t="s">
        <v>2170</v>
      </c>
      <c r="C959" s="62" t="s">
        <v>2155</v>
      </c>
      <c r="E959" s="118">
        <f>2431000/1.1</f>
        <v>2210000</v>
      </c>
      <c r="F959" s="140"/>
    </row>
    <row r="960" spans="1:6" ht="16.5">
      <c r="A960" s="3">
        <f>IF(E960="","",COUNTA($E$740:E960))</f>
        <v>195</v>
      </c>
      <c r="B960" s="73" t="s">
        <v>2171</v>
      </c>
      <c r="C960" s="62" t="s">
        <v>2155</v>
      </c>
      <c r="E960" s="118">
        <f>1114000/1.1</f>
        <v>1012727.2727272726</v>
      </c>
      <c r="F960" s="140"/>
    </row>
    <row r="961" spans="1:6" ht="16.5">
      <c r="A961" s="3">
        <f>IF(E961="","",COUNTA($E$740:E961))</f>
        <v>196</v>
      </c>
      <c r="B961" s="73" t="s">
        <v>2172</v>
      </c>
      <c r="C961" s="62" t="s">
        <v>2173</v>
      </c>
      <c r="E961" s="118">
        <f>2757000/1.1</f>
        <v>2506363.6363636362</v>
      </c>
      <c r="F961" s="140"/>
    </row>
    <row r="962" spans="1:6" ht="16.5">
      <c r="A962" s="3">
        <f>IF(E962="","",COUNTA($E$740:E962))</f>
        <v>197</v>
      </c>
      <c r="B962" s="73" t="s">
        <v>2176</v>
      </c>
      <c r="C962" s="62" t="s">
        <v>2174</v>
      </c>
      <c r="E962" s="118">
        <f>367000/1.1</f>
        <v>333636.3636363636</v>
      </c>
      <c r="F962" s="140"/>
    </row>
    <row r="963" spans="1:6" ht="16.5">
      <c r="A963" s="3">
        <f>IF(E963="","",COUNTA($E$740:E963))</f>
        <v>198</v>
      </c>
      <c r="B963" s="73" t="s">
        <v>2175</v>
      </c>
      <c r="C963" s="62" t="s">
        <v>2174</v>
      </c>
      <c r="E963" s="118">
        <f>290000/1.1</f>
        <v>263636.3636363636</v>
      </c>
      <c r="F963" s="141"/>
    </row>
    <row r="964" spans="1:6" ht="17.25">
      <c r="A964" s="22" t="s">
        <v>750</v>
      </c>
      <c r="B964" s="51" t="s">
        <v>2189</v>
      </c>
      <c r="C964" s="7"/>
      <c r="E964" s="16"/>
      <c r="F964" s="110"/>
    </row>
    <row r="965" spans="1:6" ht="17.25">
      <c r="A965" s="22" t="s">
        <v>2190</v>
      </c>
      <c r="B965" s="51" t="s">
        <v>2191</v>
      </c>
      <c r="C965" s="7"/>
      <c r="E965" s="16"/>
      <c r="F965" s="102"/>
    </row>
    <row r="966" spans="1:6" ht="16.5">
      <c r="A966" s="3">
        <f>IF(E966="","",COUNTA($E$966:E966))</f>
        <v>1</v>
      </c>
      <c r="B966" s="44" t="s">
        <v>2197</v>
      </c>
      <c r="C966" s="7" t="s">
        <v>118</v>
      </c>
      <c r="D966" s="143" t="s">
        <v>2196</v>
      </c>
      <c r="E966" s="16">
        <v>1227000</v>
      </c>
      <c r="F966" s="142" t="s">
        <v>2219</v>
      </c>
    </row>
    <row r="967" spans="1:6" ht="16.5">
      <c r="A967" s="3">
        <f>IF(E967="","",COUNTA($E$966:E967))</f>
        <v>2</v>
      </c>
      <c r="B967" s="44" t="s">
        <v>2198</v>
      </c>
      <c r="C967" s="7" t="s">
        <v>118</v>
      </c>
      <c r="D967" s="143"/>
      <c r="E967" s="16">
        <v>1692000</v>
      </c>
      <c r="F967" s="142"/>
    </row>
    <row r="968" spans="1:6" ht="16.5">
      <c r="A968" s="3">
        <f>IF(E968="","",COUNTA($E$966:E968))</f>
        <v>3</v>
      </c>
      <c r="B968" s="44" t="s">
        <v>2199</v>
      </c>
      <c r="C968" s="7" t="s">
        <v>118</v>
      </c>
      <c r="D968" s="143"/>
      <c r="E968" s="16">
        <v>1604000</v>
      </c>
      <c r="F968" s="142"/>
    </row>
    <row r="969" spans="1:6" ht="16.5">
      <c r="A969" s="3">
        <f>IF(E969="","",COUNTA($E$966:E969))</f>
        <v>4</v>
      </c>
      <c r="B969" s="44" t="s">
        <v>2200</v>
      </c>
      <c r="C969" s="7" t="s">
        <v>118</v>
      </c>
      <c r="D969" s="143"/>
      <c r="E969" s="16">
        <v>1852000</v>
      </c>
      <c r="F969" s="142"/>
    </row>
    <row r="970" spans="1:6" ht="16.5">
      <c r="A970" s="3">
        <f>IF(E970="","",COUNTA($E$966:E970))</f>
        <v>5</v>
      </c>
      <c r="B970" s="44" t="s">
        <v>2201</v>
      </c>
      <c r="C970" s="7" t="s">
        <v>118</v>
      </c>
      <c r="D970" s="143"/>
      <c r="E970" s="16">
        <v>1959000</v>
      </c>
      <c r="F970" s="142"/>
    </row>
    <row r="971" spans="1:6" ht="16.5">
      <c r="A971" s="3">
        <f>IF(E971="","",COUNTA($E$966:E971))</f>
        <v>6</v>
      </c>
      <c r="B971" s="44" t="s">
        <v>2202</v>
      </c>
      <c r="C971" s="7" t="s">
        <v>118</v>
      </c>
      <c r="D971" s="143"/>
      <c r="E971" s="16">
        <v>1890000</v>
      </c>
      <c r="F971" s="142"/>
    </row>
    <row r="972" spans="1:6" ht="16.5">
      <c r="A972" s="3">
        <f>IF(E972="","",COUNTA($E$966:E972))</f>
        <v>7</v>
      </c>
      <c r="B972" s="44" t="s">
        <v>2203</v>
      </c>
      <c r="C972" s="7" t="s">
        <v>118</v>
      </c>
      <c r="D972" s="143"/>
      <c r="E972" s="16">
        <v>2046000</v>
      </c>
      <c r="F972" s="142"/>
    </row>
    <row r="973" spans="1:6" ht="16.5">
      <c r="A973" s="3">
        <f>IF(E973="","",COUNTA($E$966:E973))</f>
        <v>8</v>
      </c>
      <c r="B973" s="44" t="s">
        <v>2204</v>
      </c>
      <c r="C973" s="7" t="s">
        <v>118</v>
      </c>
      <c r="D973" s="143"/>
      <c r="E973" s="16">
        <v>1671000</v>
      </c>
      <c r="F973" s="142"/>
    </row>
    <row r="974" spans="1:6" ht="16.5">
      <c r="A974" s="3">
        <f>IF(E974="","",COUNTA($E$966:E974))</f>
        <v>9</v>
      </c>
      <c r="B974" s="44" t="s">
        <v>2205</v>
      </c>
      <c r="C974" s="7" t="s">
        <v>118</v>
      </c>
      <c r="D974" s="143"/>
      <c r="E974" s="16">
        <v>1624000</v>
      </c>
      <c r="F974" s="142"/>
    </row>
    <row r="975" spans="1:6" ht="33">
      <c r="A975" s="3">
        <f>IF(E975="","",COUNTA($E$966:E975))</f>
        <v>10</v>
      </c>
      <c r="B975" s="44" t="s">
        <v>2206</v>
      </c>
      <c r="C975" s="7" t="s">
        <v>1033</v>
      </c>
      <c r="D975" s="143"/>
      <c r="E975" s="16">
        <v>166000</v>
      </c>
      <c r="F975" s="142"/>
    </row>
    <row r="976" spans="1:6" ht="33">
      <c r="A976" s="3">
        <f>IF(E976="","",COUNTA($E$966:E976))</f>
        <v>11</v>
      </c>
      <c r="B976" s="44" t="s">
        <v>2207</v>
      </c>
      <c r="C976" s="7" t="s">
        <v>1033</v>
      </c>
      <c r="D976" s="143"/>
      <c r="E976" s="16">
        <v>332000</v>
      </c>
      <c r="F976" s="142"/>
    </row>
    <row r="977" spans="1:6" ht="33">
      <c r="A977" s="3">
        <f>IF(E977="","",COUNTA($E$966:E977))</f>
        <v>12</v>
      </c>
      <c r="B977" s="44" t="s">
        <v>2208</v>
      </c>
      <c r="C977" s="7" t="s">
        <v>1033</v>
      </c>
      <c r="D977" s="143"/>
      <c r="E977" s="16">
        <v>377000</v>
      </c>
      <c r="F977" s="142"/>
    </row>
    <row r="978" spans="1:6" ht="33">
      <c r="A978" s="3">
        <f>IF(E978="","",COUNTA($E$966:E978))</f>
        <v>13</v>
      </c>
      <c r="B978" s="44" t="s">
        <v>2209</v>
      </c>
      <c r="C978" s="7" t="s">
        <v>1033</v>
      </c>
      <c r="D978" s="143"/>
      <c r="E978" s="16">
        <v>599000</v>
      </c>
      <c r="F978" s="142"/>
    </row>
    <row r="979" spans="1:6" ht="33">
      <c r="A979" s="3">
        <f>IF(E979="","",COUNTA($E$966:E979))</f>
        <v>14</v>
      </c>
      <c r="B979" s="44" t="s">
        <v>2210</v>
      </c>
      <c r="C979" s="7" t="s">
        <v>1033</v>
      </c>
      <c r="D979" s="143"/>
      <c r="E979" s="16">
        <v>696000</v>
      </c>
      <c r="F979" s="142"/>
    </row>
    <row r="980" spans="1:6" ht="33">
      <c r="A980" s="3">
        <f>IF(E980="","",COUNTA($E$966:E980))</f>
        <v>15</v>
      </c>
      <c r="B980" s="44" t="s">
        <v>2211</v>
      </c>
      <c r="C980" s="7" t="s">
        <v>1033</v>
      </c>
      <c r="D980" s="143"/>
      <c r="E980" s="16">
        <v>599000</v>
      </c>
      <c r="F980" s="142"/>
    </row>
    <row r="981" spans="1:6" ht="33">
      <c r="A981" s="3">
        <f>IF(E981="","",COUNTA($E$966:E981))</f>
        <v>16</v>
      </c>
      <c r="B981" s="44" t="s">
        <v>2212</v>
      </c>
      <c r="C981" s="7" t="s">
        <v>1033</v>
      </c>
      <c r="D981" s="143"/>
      <c r="E981" s="16">
        <v>951000</v>
      </c>
      <c r="F981" s="142"/>
    </row>
    <row r="982" spans="1:6" ht="16.5">
      <c r="A982" s="3">
        <f>IF(E982="","",COUNTA($E$966:E982))</f>
        <v>17</v>
      </c>
      <c r="B982" s="44" t="s">
        <v>2213</v>
      </c>
      <c r="C982" s="7" t="s">
        <v>1033</v>
      </c>
      <c r="D982" s="143"/>
      <c r="E982" s="16">
        <v>1166000</v>
      </c>
      <c r="F982" s="142"/>
    </row>
    <row r="983" spans="1:6" ht="33">
      <c r="A983" s="3">
        <f>IF(E983="","",COUNTA($E$966:E983))</f>
        <v>18</v>
      </c>
      <c r="B983" s="44" t="s">
        <v>2214</v>
      </c>
      <c r="C983" s="7" t="s">
        <v>1033</v>
      </c>
      <c r="D983" s="143"/>
      <c r="E983" s="16">
        <v>1859000</v>
      </c>
      <c r="F983" s="142"/>
    </row>
    <row r="984" spans="1:6" ht="33">
      <c r="A984" s="3">
        <f>IF(E984="","",COUNTA($E$966:E984))</f>
        <v>19</v>
      </c>
      <c r="B984" s="44" t="s">
        <v>2215</v>
      </c>
      <c r="C984" s="7" t="s">
        <v>1033</v>
      </c>
      <c r="D984" s="143"/>
      <c r="E984" s="16">
        <v>2992000</v>
      </c>
      <c r="F984" s="142"/>
    </row>
    <row r="985" spans="1:6" ht="33">
      <c r="A985" s="3">
        <f>IF(E985="","",COUNTA($E$966:E985))</f>
        <v>20</v>
      </c>
      <c r="B985" s="44" t="s">
        <v>2218</v>
      </c>
      <c r="C985" s="7" t="s">
        <v>1033</v>
      </c>
      <c r="D985" s="143"/>
      <c r="E985" s="16">
        <v>4191000</v>
      </c>
      <c r="F985" s="142"/>
    </row>
    <row r="986" spans="1:6" ht="33">
      <c r="A986" s="3">
        <f>IF(E986="","",COUNTA($E$966:E986))</f>
        <v>21</v>
      </c>
      <c r="B986" s="44" t="s">
        <v>2216</v>
      </c>
      <c r="C986" s="7" t="s">
        <v>1033</v>
      </c>
      <c r="D986" s="143"/>
      <c r="E986" s="16">
        <v>1463000</v>
      </c>
      <c r="F986" s="142"/>
    </row>
    <row r="987" spans="1:6" ht="33">
      <c r="A987" s="3">
        <f>IF(E987="","",COUNTA($E$966:E987))</f>
        <v>22</v>
      </c>
      <c r="B987" s="44" t="s">
        <v>2217</v>
      </c>
      <c r="C987" s="7" t="s">
        <v>1033</v>
      </c>
      <c r="D987" s="143"/>
      <c r="E987" s="16">
        <v>1941000</v>
      </c>
      <c r="F987" s="142"/>
    </row>
    <row r="988" spans="1:3" ht="16.5">
      <c r="A988" s="13" t="s">
        <v>767</v>
      </c>
      <c r="B988" s="52" t="s">
        <v>833</v>
      </c>
      <c r="C988" s="3"/>
    </row>
    <row r="989" spans="1:6" ht="103.5">
      <c r="A989" s="3">
        <f>IF(E989="","",COUNTA($E$989:E989))</f>
      </c>
      <c r="B989" s="49" t="s">
        <v>821</v>
      </c>
      <c r="F989" s="139" t="s">
        <v>301</v>
      </c>
    </row>
    <row r="990" spans="1:6" ht="16.5">
      <c r="A990" s="3">
        <f>IF(E990="","",COUNTA($E$989:E990))</f>
        <v>1</v>
      </c>
      <c r="B990" s="38" t="s">
        <v>822</v>
      </c>
      <c r="C990" s="37" t="s">
        <v>823</v>
      </c>
      <c r="D990" s="143" t="s">
        <v>2393</v>
      </c>
      <c r="E990" s="9">
        <v>230000</v>
      </c>
      <c r="F990" s="140"/>
    </row>
    <row r="991" spans="1:6" ht="16.5">
      <c r="A991" s="3">
        <f>IF(E991="","",COUNTA($E$989:E991))</f>
        <v>2</v>
      </c>
      <c r="B991" s="38" t="s">
        <v>824</v>
      </c>
      <c r="C991" s="37" t="s">
        <v>823</v>
      </c>
      <c r="D991" s="143"/>
      <c r="E991" s="9">
        <v>255455</v>
      </c>
      <c r="F991" s="140"/>
    </row>
    <row r="992" spans="1:6" ht="16.5">
      <c r="A992" s="3">
        <f>IF(E992="","",COUNTA($E$989:E992))</f>
        <v>3</v>
      </c>
      <c r="B992" s="38" t="s">
        <v>825</v>
      </c>
      <c r="C992" s="37" t="s">
        <v>823</v>
      </c>
      <c r="D992" s="143"/>
      <c r="E992" s="9">
        <v>276364</v>
      </c>
      <c r="F992" s="140"/>
    </row>
    <row r="993" spans="1:6" ht="16.5">
      <c r="A993" s="3">
        <f>IF(E993="","",COUNTA($E$989:E993))</f>
        <v>4</v>
      </c>
      <c r="B993" s="38" t="s">
        <v>827</v>
      </c>
      <c r="C993" s="37" t="s">
        <v>823</v>
      </c>
      <c r="D993" s="143" t="s">
        <v>2394</v>
      </c>
      <c r="E993" s="9">
        <v>171818</v>
      </c>
      <c r="F993" s="140"/>
    </row>
    <row r="994" spans="1:6" ht="16.5">
      <c r="A994" s="3">
        <f>IF(E994="","",COUNTA($E$989:E994))</f>
        <v>5</v>
      </c>
      <c r="B994" s="38" t="s">
        <v>828</v>
      </c>
      <c r="C994" s="37" t="s">
        <v>823</v>
      </c>
      <c r="D994" s="143"/>
      <c r="E994" s="9">
        <v>181818</v>
      </c>
      <c r="F994" s="140"/>
    </row>
    <row r="995" spans="1:6" ht="16.5">
      <c r="A995" s="3">
        <f>IF(E995="","",COUNTA($E$989:E995))</f>
        <v>6</v>
      </c>
      <c r="B995" s="38" t="s">
        <v>822</v>
      </c>
      <c r="C995" s="37" t="s">
        <v>823</v>
      </c>
      <c r="D995" s="143"/>
      <c r="E995" s="9">
        <v>197273</v>
      </c>
      <c r="F995" s="140"/>
    </row>
    <row r="996" spans="1:6" ht="16.5">
      <c r="A996" s="3">
        <f>IF(E996="","",COUNTA($E$989:E996))</f>
        <v>7</v>
      </c>
      <c r="B996" s="38" t="s">
        <v>829</v>
      </c>
      <c r="C996" s="37" t="s">
        <v>823</v>
      </c>
      <c r="D996" s="143"/>
      <c r="E996" s="9">
        <v>202727</v>
      </c>
      <c r="F996" s="140"/>
    </row>
    <row r="997" spans="1:6" ht="16.5">
      <c r="A997" s="3">
        <f>IF(E997="","",COUNTA($E$989:E997))</f>
        <v>8</v>
      </c>
      <c r="B997" s="38" t="s">
        <v>826</v>
      </c>
      <c r="C997" s="37" t="s">
        <v>823</v>
      </c>
      <c r="D997" s="143"/>
      <c r="E997" s="9">
        <v>210000</v>
      </c>
      <c r="F997" s="140"/>
    </row>
    <row r="998" spans="1:6" ht="16.5">
      <c r="A998" s="3">
        <f>IF(E998="","",COUNTA($E$989:E998))</f>
        <v>9</v>
      </c>
      <c r="B998" s="38" t="s">
        <v>827</v>
      </c>
      <c r="C998" s="37" t="s">
        <v>823</v>
      </c>
      <c r="D998" s="143" t="s">
        <v>2395</v>
      </c>
      <c r="E998" s="9">
        <v>152727</v>
      </c>
      <c r="F998" s="140"/>
    </row>
    <row r="999" spans="1:6" ht="16.5">
      <c r="A999" s="3">
        <f>IF(E999="","",COUNTA($E$989:E999))</f>
        <v>10</v>
      </c>
      <c r="B999" s="38" t="s">
        <v>828</v>
      </c>
      <c r="C999" s="37" t="s">
        <v>823</v>
      </c>
      <c r="D999" s="143"/>
      <c r="E999" s="9">
        <v>168182</v>
      </c>
      <c r="F999" s="140"/>
    </row>
    <row r="1000" spans="1:6" ht="16.5">
      <c r="A1000" s="3">
        <f>IF(E1000="","",COUNTA($E$989:E1000))</f>
        <v>11</v>
      </c>
      <c r="B1000" s="38" t="s">
        <v>822</v>
      </c>
      <c r="C1000" s="37" t="s">
        <v>823</v>
      </c>
      <c r="D1000" s="143"/>
      <c r="E1000" s="9">
        <v>179091</v>
      </c>
      <c r="F1000" s="140"/>
    </row>
    <row r="1001" spans="1:6" ht="16.5">
      <c r="A1001" s="3">
        <f>IF(E1001="","",COUNTA($E$989:E1001))</f>
        <v>12</v>
      </c>
      <c r="B1001" s="38" t="s">
        <v>826</v>
      </c>
      <c r="C1001" s="37" t="s">
        <v>823</v>
      </c>
      <c r="D1001" s="143"/>
      <c r="E1001" s="9">
        <v>193636</v>
      </c>
      <c r="F1001" s="140"/>
    </row>
    <row r="1002" spans="1:6" ht="16.5">
      <c r="A1002" s="3">
        <f>IF(E1002="","",COUNTA($E$989:E1002))</f>
        <v>13</v>
      </c>
      <c r="B1002" s="38" t="s">
        <v>827</v>
      </c>
      <c r="C1002" s="37" t="s">
        <v>823</v>
      </c>
      <c r="D1002" s="143" t="s">
        <v>2396</v>
      </c>
      <c r="E1002" s="9">
        <v>170000</v>
      </c>
      <c r="F1002" s="140"/>
    </row>
    <row r="1003" spans="1:6" ht="16.5">
      <c r="A1003" s="3">
        <f>IF(E1003="","",COUNTA($E$989:E1003))</f>
        <v>14</v>
      </c>
      <c r="B1003" s="38" t="s">
        <v>828</v>
      </c>
      <c r="C1003" s="37" t="s">
        <v>823</v>
      </c>
      <c r="D1003" s="143"/>
      <c r="E1003" s="9">
        <v>191818</v>
      </c>
      <c r="F1003" s="140"/>
    </row>
    <row r="1004" spans="1:6" ht="16.5">
      <c r="A1004" s="3">
        <f>IF(E1004="","",COUNTA($E$989:E1004))</f>
        <v>15</v>
      </c>
      <c r="B1004" s="38" t="s">
        <v>822</v>
      </c>
      <c r="C1004" s="37" t="s">
        <v>823</v>
      </c>
      <c r="D1004" s="143"/>
      <c r="E1004" s="9">
        <v>206364</v>
      </c>
      <c r="F1004" s="140"/>
    </row>
    <row r="1005" spans="1:6" ht="16.5">
      <c r="A1005" s="3">
        <f>IF(E1005="","",COUNTA($E$989:E1005))</f>
        <v>16</v>
      </c>
      <c r="B1005" s="38" t="s">
        <v>826</v>
      </c>
      <c r="C1005" s="37" t="s">
        <v>823</v>
      </c>
      <c r="D1005" s="143"/>
      <c r="E1005" s="9">
        <v>220000</v>
      </c>
      <c r="F1005" s="140"/>
    </row>
    <row r="1006" spans="1:6" ht="16.5">
      <c r="A1006" s="3">
        <f>IF(E1006="","",COUNTA($E$989:E1006))</f>
        <v>17</v>
      </c>
      <c r="B1006" s="38" t="s">
        <v>822</v>
      </c>
      <c r="C1006" s="37" t="s">
        <v>823</v>
      </c>
      <c r="D1006" s="143" t="s">
        <v>2397</v>
      </c>
      <c r="E1006" s="9">
        <v>191818</v>
      </c>
      <c r="F1006" s="140"/>
    </row>
    <row r="1007" spans="1:6" ht="16.5">
      <c r="A1007" s="3">
        <f>IF(E1007="","",COUNTA($E$989:E1007))</f>
        <v>18</v>
      </c>
      <c r="B1007" s="38" t="s">
        <v>826</v>
      </c>
      <c r="C1007" s="37" t="s">
        <v>823</v>
      </c>
      <c r="D1007" s="143"/>
      <c r="E1007" s="9">
        <v>204545</v>
      </c>
      <c r="F1007" s="140"/>
    </row>
    <row r="1008" spans="1:6" ht="17.25">
      <c r="A1008" s="3">
        <f>IF(E1008="","",COUNTA($E$989:E1008))</f>
      </c>
      <c r="B1008" s="53" t="s">
        <v>830</v>
      </c>
      <c r="C1008" s="36"/>
      <c r="E1008" s="9"/>
      <c r="F1008" s="140"/>
    </row>
    <row r="1009" spans="1:6" ht="16.5">
      <c r="A1009" s="3">
        <f>IF(E1009="","",COUNTA($E$989:E1009))</f>
        <v>19</v>
      </c>
      <c r="B1009" s="38" t="s">
        <v>822</v>
      </c>
      <c r="C1009" s="37" t="s">
        <v>823</v>
      </c>
      <c r="D1009" s="143" t="s">
        <v>834</v>
      </c>
      <c r="E1009" s="136">
        <v>165455</v>
      </c>
      <c r="F1009" s="140"/>
    </row>
    <row r="1010" spans="1:6" ht="16.5">
      <c r="A1010" s="3">
        <f>IF(E1010="","",COUNTA($E$989:E1010))</f>
        <v>20</v>
      </c>
      <c r="B1010" s="38" t="s">
        <v>824</v>
      </c>
      <c r="C1010" s="37" t="s">
        <v>823</v>
      </c>
      <c r="D1010" s="143"/>
      <c r="E1010" s="136">
        <v>185455</v>
      </c>
      <c r="F1010" s="140"/>
    </row>
    <row r="1011" spans="1:6" ht="16.5">
      <c r="A1011" s="3">
        <f>IF(E1011="","",COUNTA($E$989:E1011))</f>
        <v>21</v>
      </c>
      <c r="B1011" s="38" t="s">
        <v>825</v>
      </c>
      <c r="C1011" s="37" t="s">
        <v>823</v>
      </c>
      <c r="D1011" s="143"/>
      <c r="E1011" s="136">
        <v>207273</v>
      </c>
      <c r="F1011" s="140"/>
    </row>
    <row r="1012" spans="1:6" ht="16.5">
      <c r="A1012" s="3">
        <f>IF(E1012="","",COUNTA($E$989:E1012))</f>
        <v>22</v>
      </c>
      <c r="B1012" s="38" t="s">
        <v>827</v>
      </c>
      <c r="C1012" s="37" t="s">
        <v>823</v>
      </c>
      <c r="D1012" s="143" t="s">
        <v>835</v>
      </c>
      <c r="E1012" s="136">
        <v>100000</v>
      </c>
      <c r="F1012" s="140"/>
    </row>
    <row r="1013" spans="1:6" ht="16.5">
      <c r="A1013" s="3">
        <f>IF(E1013="","",COUNTA($E$989:E1013))</f>
        <v>23</v>
      </c>
      <c r="B1013" s="38" t="s">
        <v>828</v>
      </c>
      <c r="C1013" s="37" t="s">
        <v>823</v>
      </c>
      <c r="D1013" s="143"/>
      <c r="E1013" s="136">
        <v>111818</v>
      </c>
      <c r="F1013" s="140"/>
    </row>
    <row r="1014" spans="1:6" ht="16.5">
      <c r="A1014" s="3">
        <f>IF(E1014="","",COUNTA($E$989:E1014))</f>
        <v>24</v>
      </c>
      <c r="B1014" s="38" t="s">
        <v>822</v>
      </c>
      <c r="C1014" s="37" t="s">
        <v>823</v>
      </c>
      <c r="D1014" s="143"/>
      <c r="E1014" s="136">
        <v>125455</v>
      </c>
      <c r="F1014" s="140"/>
    </row>
    <row r="1015" spans="1:6" ht="16.5">
      <c r="A1015" s="3">
        <f>IF(E1015="","",COUNTA($E$989:E1015))</f>
        <v>25</v>
      </c>
      <c r="B1015" s="38" t="s">
        <v>829</v>
      </c>
      <c r="C1015" s="37" t="s">
        <v>823</v>
      </c>
      <c r="D1015" s="143"/>
      <c r="E1015" s="136">
        <v>131818</v>
      </c>
      <c r="F1015" s="140"/>
    </row>
    <row r="1016" spans="1:6" ht="16.5">
      <c r="A1016" s="3">
        <f>IF(E1016="","",COUNTA($E$989:E1016))</f>
        <v>26</v>
      </c>
      <c r="B1016" s="38" t="s">
        <v>826</v>
      </c>
      <c r="C1016" s="37" t="s">
        <v>823</v>
      </c>
      <c r="D1016" s="143"/>
      <c r="E1016" s="136">
        <v>138182</v>
      </c>
      <c r="F1016" s="140"/>
    </row>
    <row r="1017" spans="1:6" ht="16.5">
      <c r="A1017" s="3">
        <f>IF(E1017="","",COUNTA($E$989:E1017))</f>
        <v>27</v>
      </c>
      <c r="B1017" s="38" t="s">
        <v>822</v>
      </c>
      <c r="C1017" s="37" t="s">
        <v>823</v>
      </c>
      <c r="D1017" s="143" t="s">
        <v>836</v>
      </c>
      <c r="E1017" s="136">
        <v>120000</v>
      </c>
      <c r="F1017" s="140"/>
    </row>
    <row r="1018" spans="1:6" ht="16.5">
      <c r="A1018" s="3">
        <f>IF(E1018="","",COUNTA($E$989:E1018))</f>
        <v>28</v>
      </c>
      <c r="B1018" s="38" t="s">
        <v>826</v>
      </c>
      <c r="C1018" s="37" t="s">
        <v>823</v>
      </c>
      <c r="D1018" s="143"/>
      <c r="E1018" s="136">
        <v>132727</v>
      </c>
      <c r="F1018" s="140"/>
    </row>
    <row r="1019" spans="1:6" ht="16.5">
      <c r="A1019" s="3">
        <f>IF(E1019="","",COUNTA($E$989:E1019))</f>
        <v>29</v>
      </c>
      <c r="B1019" s="38" t="s">
        <v>831</v>
      </c>
      <c r="C1019" s="37" t="s">
        <v>823</v>
      </c>
      <c r="D1019" s="143" t="s">
        <v>837</v>
      </c>
      <c r="E1019" s="136">
        <v>67273</v>
      </c>
      <c r="F1019" s="140"/>
    </row>
    <row r="1020" spans="1:6" ht="16.5">
      <c r="A1020" s="3">
        <f>IF(E1020="","",COUNTA($E$989:E1020))</f>
        <v>30</v>
      </c>
      <c r="B1020" s="38" t="s">
        <v>827</v>
      </c>
      <c r="C1020" s="37" t="s">
        <v>823</v>
      </c>
      <c r="D1020" s="143"/>
      <c r="E1020" s="136">
        <v>78182</v>
      </c>
      <c r="F1020" s="140"/>
    </row>
    <row r="1021" spans="1:6" ht="16.5">
      <c r="A1021" s="3">
        <f>IF(E1021="","",COUNTA($E$989:E1021))</f>
        <v>31</v>
      </c>
      <c r="B1021" s="38" t="s">
        <v>828</v>
      </c>
      <c r="C1021" s="37" t="s">
        <v>823</v>
      </c>
      <c r="D1021" s="143"/>
      <c r="E1021" s="136">
        <v>88182</v>
      </c>
      <c r="F1021" s="140"/>
    </row>
    <row r="1022" spans="1:6" ht="16.5">
      <c r="A1022" s="3">
        <f>IF(E1022="","",COUNTA($E$989:E1022))</f>
        <v>32</v>
      </c>
      <c r="B1022" s="38" t="s">
        <v>822</v>
      </c>
      <c r="C1022" s="37" t="s">
        <v>823</v>
      </c>
      <c r="D1022" s="143"/>
      <c r="E1022" s="136">
        <v>105455</v>
      </c>
      <c r="F1022" s="140"/>
    </row>
    <row r="1023" spans="1:6" ht="16.5">
      <c r="A1023" s="3">
        <f>IF(E1023="","",COUNTA($E$989:E1023))</f>
        <v>33</v>
      </c>
      <c r="B1023" s="38" t="s">
        <v>826</v>
      </c>
      <c r="C1023" s="37" t="s">
        <v>823</v>
      </c>
      <c r="D1023" s="143"/>
      <c r="E1023" s="136">
        <v>119091</v>
      </c>
      <c r="F1023" s="140"/>
    </row>
    <row r="1024" spans="1:6" ht="16.5">
      <c r="A1024" s="3">
        <f>IF(E1024="","",COUNTA($E$989:E1024))</f>
        <v>34</v>
      </c>
      <c r="B1024" s="38" t="s">
        <v>822</v>
      </c>
      <c r="C1024" s="37" t="s">
        <v>823</v>
      </c>
      <c r="D1024" s="143" t="s">
        <v>832</v>
      </c>
      <c r="E1024" s="136">
        <v>120909</v>
      </c>
      <c r="F1024" s="140"/>
    </row>
    <row r="1025" spans="1:6" ht="16.5">
      <c r="A1025" s="3">
        <f>IF(E1025="","",COUNTA($E$989:E1025))</f>
        <v>35</v>
      </c>
      <c r="B1025" s="38" t="s">
        <v>826</v>
      </c>
      <c r="C1025" s="37" t="s">
        <v>823</v>
      </c>
      <c r="D1025" s="143"/>
      <c r="E1025" s="136">
        <v>130909</v>
      </c>
      <c r="F1025" s="140"/>
    </row>
    <row r="1026" spans="1:6" ht="16.5">
      <c r="A1026" s="3">
        <f>IF(E1026="","",COUNTA($E$989:E1026))</f>
        <v>36</v>
      </c>
      <c r="B1026" s="38" t="s">
        <v>825</v>
      </c>
      <c r="C1026" s="37" t="s">
        <v>823</v>
      </c>
      <c r="D1026" s="143"/>
      <c r="E1026" s="136">
        <v>143636</v>
      </c>
      <c r="F1026" s="140"/>
    </row>
    <row r="1027" spans="1:6" ht="51.75" customHeight="1">
      <c r="A1027" s="3">
        <f>IF(E1027="","",COUNTA($E$989:E1027))</f>
      </c>
      <c r="B1027" s="49" t="s">
        <v>2520</v>
      </c>
      <c r="E1027" s="9"/>
      <c r="F1027" s="140"/>
    </row>
    <row r="1028" spans="1:7" ht="16.5">
      <c r="A1028" s="3">
        <f>IF(E1028="","",COUNTA($E$989:E1028))</f>
        <v>37</v>
      </c>
      <c r="B1028" s="79" t="s">
        <v>2521</v>
      </c>
      <c r="C1028" s="37" t="s">
        <v>823</v>
      </c>
      <c r="D1028" s="143" t="s">
        <v>2522</v>
      </c>
      <c r="E1028" s="9">
        <v>209091</v>
      </c>
      <c r="F1028" s="140"/>
      <c r="G1028" s="103">
        <v>230000</v>
      </c>
    </row>
    <row r="1029" spans="1:7" ht="16.5">
      <c r="A1029" s="3">
        <f>IF(E1029="","",COUNTA($E$989:E1029))</f>
        <v>38</v>
      </c>
      <c r="B1029" s="79" t="s">
        <v>2523</v>
      </c>
      <c r="C1029" s="37" t="s">
        <v>823</v>
      </c>
      <c r="D1029" s="143"/>
      <c r="E1029" s="9">
        <v>223636</v>
      </c>
      <c r="F1029" s="140"/>
      <c r="G1029" s="103">
        <v>245000</v>
      </c>
    </row>
    <row r="1030" spans="1:7" ht="16.5">
      <c r="A1030" s="3">
        <f>IF(E1030="","",COUNTA($E$989:E1030))</f>
        <v>39</v>
      </c>
      <c r="B1030" s="79" t="s">
        <v>2521</v>
      </c>
      <c r="C1030" s="37" t="s">
        <v>823</v>
      </c>
      <c r="D1030" s="142" t="s">
        <v>2524</v>
      </c>
      <c r="E1030" s="9">
        <v>234545</v>
      </c>
      <c r="F1030" s="140"/>
      <c r="G1030" s="103">
        <v>257000</v>
      </c>
    </row>
    <row r="1031" spans="1:7" ht="16.5">
      <c r="A1031" s="3">
        <f>IF(E1031="","",COUNTA($E$989:E1031))</f>
        <v>40</v>
      </c>
      <c r="B1031" s="79" t="s">
        <v>2523</v>
      </c>
      <c r="C1031" s="37" t="s">
        <v>823</v>
      </c>
      <c r="D1031" s="142"/>
      <c r="E1031" s="9">
        <v>260909</v>
      </c>
      <c r="F1031" s="140"/>
      <c r="G1031" s="103">
        <v>288000</v>
      </c>
    </row>
    <row r="1032" spans="1:7" ht="16.5">
      <c r="A1032" s="3">
        <f>IF(E1032="","",COUNTA($E$989:E1032))</f>
        <v>41</v>
      </c>
      <c r="B1032" s="79" t="s">
        <v>2525</v>
      </c>
      <c r="C1032" s="37" t="s">
        <v>823</v>
      </c>
      <c r="D1032" s="142"/>
      <c r="E1032" s="9">
        <v>280909</v>
      </c>
      <c r="F1032" s="140"/>
      <c r="G1032" s="103">
        <v>305000</v>
      </c>
    </row>
    <row r="1033" spans="1:7" ht="16.5">
      <c r="A1033" s="3">
        <f>IF(E1033="","",COUNTA($E$989:E1033))</f>
        <v>42</v>
      </c>
      <c r="B1033" s="79" t="s">
        <v>2521</v>
      </c>
      <c r="C1033" s="37" t="s">
        <v>823</v>
      </c>
      <c r="D1033" s="142" t="s">
        <v>2526</v>
      </c>
      <c r="E1033" s="9">
        <v>228182</v>
      </c>
      <c r="F1033" s="140"/>
      <c r="G1033" s="103">
        <v>248000</v>
      </c>
    </row>
    <row r="1034" spans="1:7" ht="16.5">
      <c r="A1034" s="3">
        <f>IF(E1034="","",COUNTA($E$989:E1034))</f>
        <v>43</v>
      </c>
      <c r="B1034" s="79" t="s">
        <v>2527</v>
      </c>
      <c r="C1034" s="37" t="s">
        <v>823</v>
      </c>
      <c r="D1034" s="142"/>
      <c r="E1034" s="9">
        <v>243636</v>
      </c>
      <c r="F1034" s="140"/>
      <c r="G1034" s="103">
        <v>265000</v>
      </c>
    </row>
    <row r="1035" spans="1:7" ht="16.5">
      <c r="A1035" s="3">
        <f>IF(E1035="","",COUNTA($E$989:E1035))</f>
        <v>44</v>
      </c>
      <c r="B1035" s="79" t="s">
        <v>2528</v>
      </c>
      <c r="C1035" s="37" t="s">
        <v>823</v>
      </c>
      <c r="D1035" s="142" t="s">
        <v>2529</v>
      </c>
      <c r="E1035" s="9">
        <v>177273</v>
      </c>
      <c r="F1035" s="140"/>
      <c r="G1035" s="103">
        <v>189000</v>
      </c>
    </row>
    <row r="1036" spans="1:7" ht="16.5">
      <c r="A1036" s="3">
        <f>IF(E1036="","",COUNTA($E$989:E1036))</f>
        <v>45</v>
      </c>
      <c r="B1036" s="79" t="s">
        <v>2530</v>
      </c>
      <c r="C1036" s="37" t="s">
        <v>823</v>
      </c>
      <c r="D1036" s="142"/>
      <c r="E1036" s="9">
        <v>186364</v>
      </c>
      <c r="F1036" s="140"/>
      <c r="G1036" s="103">
        <v>207000</v>
      </c>
    </row>
    <row r="1037" spans="1:7" ht="16.5">
      <c r="A1037" s="3">
        <f>IF(E1037="","",COUNTA($E$989:E1037))</f>
        <v>46</v>
      </c>
      <c r="B1037" s="79" t="s">
        <v>2521</v>
      </c>
      <c r="C1037" s="37" t="s">
        <v>823</v>
      </c>
      <c r="D1037" s="142"/>
      <c r="E1037" s="9">
        <v>202727</v>
      </c>
      <c r="F1037" s="140"/>
      <c r="G1037" s="103">
        <v>221000</v>
      </c>
    </row>
    <row r="1038" spans="1:7" ht="16.5">
      <c r="A1038" s="3">
        <f>IF(E1038="","",COUNTA($E$989:E1038))</f>
        <v>47</v>
      </c>
      <c r="B1038" s="79" t="s">
        <v>2531</v>
      </c>
      <c r="C1038" s="37" t="s">
        <v>823</v>
      </c>
      <c r="D1038" s="142"/>
      <c r="E1038" s="9">
        <v>207273</v>
      </c>
      <c r="F1038" s="140"/>
      <c r="G1038" s="103">
        <v>227000</v>
      </c>
    </row>
    <row r="1039" spans="1:7" ht="16.5">
      <c r="A1039" s="3">
        <f>IF(E1039="","",COUNTA($E$989:E1039))</f>
        <v>48</v>
      </c>
      <c r="B1039" s="79" t="s">
        <v>2527</v>
      </c>
      <c r="C1039" s="37" t="s">
        <v>823</v>
      </c>
      <c r="D1039" s="142"/>
      <c r="E1039" s="9">
        <v>214545</v>
      </c>
      <c r="F1039" s="140"/>
      <c r="G1039" s="103">
        <v>234000</v>
      </c>
    </row>
    <row r="1040" spans="1:7" ht="16.5">
      <c r="A1040" s="3">
        <f>IF(E1040="","",COUNTA($E$989:E1040))</f>
        <v>49</v>
      </c>
      <c r="B1040" s="79" t="s">
        <v>2521</v>
      </c>
      <c r="C1040" s="37" t="s">
        <v>823</v>
      </c>
      <c r="D1040" s="142" t="s">
        <v>2397</v>
      </c>
      <c r="E1040" s="9">
        <v>196364</v>
      </c>
      <c r="F1040" s="140"/>
      <c r="G1040" s="103">
        <v>218000</v>
      </c>
    </row>
    <row r="1041" spans="1:7" ht="16.5">
      <c r="A1041" s="3">
        <f>IF(E1041="","",COUNTA($E$989:E1041))</f>
        <v>50</v>
      </c>
      <c r="B1041" s="79" t="s">
        <v>2527</v>
      </c>
      <c r="C1041" s="37" t="s">
        <v>823</v>
      </c>
      <c r="D1041" s="142"/>
      <c r="E1041" s="9">
        <v>209091</v>
      </c>
      <c r="F1041" s="140"/>
      <c r="G1041" s="103">
        <v>231000</v>
      </c>
    </row>
    <row r="1042" spans="1:7" ht="16.5">
      <c r="A1042" s="3">
        <f>IF(E1042="","",COUNTA($E$989:E1042))</f>
        <v>51</v>
      </c>
      <c r="B1042" s="79" t="s">
        <v>2521</v>
      </c>
      <c r="C1042" s="37" t="s">
        <v>823</v>
      </c>
      <c r="D1042" s="142" t="s">
        <v>2532</v>
      </c>
      <c r="E1042" s="9">
        <v>203636</v>
      </c>
      <c r="F1042" s="140"/>
      <c r="G1042" s="103">
        <v>219000</v>
      </c>
    </row>
    <row r="1043" spans="1:7" ht="16.5">
      <c r="A1043" s="3">
        <f>IF(E1043="","",COUNTA($E$989:E1043))</f>
        <v>52</v>
      </c>
      <c r="B1043" s="79" t="s">
        <v>2527</v>
      </c>
      <c r="C1043" s="37" t="s">
        <v>823</v>
      </c>
      <c r="D1043" s="142"/>
      <c r="E1043" s="9">
        <v>217273</v>
      </c>
      <c r="F1043" s="140"/>
      <c r="G1043" s="103">
        <v>232000</v>
      </c>
    </row>
    <row r="1044" spans="1:7" ht="16.5">
      <c r="A1044" s="3">
        <f>IF(E1044="","",COUNTA($E$989:E1044))</f>
        <v>53</v>
      </c>
      <c r="B1044" s="79" t="s">
        <v>2528</v>
      </c>
      <c r="C1044" s="37" t="s">
        <v>823</v>
      </c>
      <c r="D1044" s="142" t="s">
        <v>2533</v>
      </c>
      <c r="E1044" s="9">
        <v>157273</v>
      </c>
      <c r="F1044" s="140"/>
      <c r="G1044" s="103">
        <v>173000</v>
      </c>
    </row>
    <row r="1045" spans="1:7" ht="16.5">
      <c r="A1045" s="3">
        <f>IF(E1045="","",COUNTA($E$989:E1045))</f>
        <v>54</v>
      </c>
      <c r="B1045" s="79" t="s">
        <v>2530</v>
      </c>
      <c r="C1045" s="37" t="s">
        <v>823</v>
      </c>
      <c r="D1045" s="142"/>
      <c r="E1045" s="9">
        <v>172727</v>
      </c>
      <c r="F1045" s="140"/>
      <c r="G1045" s="103">
        <v>184000</v>
      </c>
    </row>
    <row r="1046" spans="1:7" ht="16.5">
      <c r="A1046" s="3">
        <f>IF(E1046="","",COUNTA($E$989:E1046))</f>
        <v>55</v>
      </c>
      <c r="B1046" s="79" t="s">
        <v>2521</v>
      </c>
      <c r="C1046" s="37" t="s">
        <v>823</v>
      </c>
      <c r="D1046" s="142"/>
      <c r="E1046" s="9">
        <v>183636</v>
      </c>
      <c r="F1046" s="140"/>
      <c r="G1046" s="103">
        <v>199000</v>
      </c>
    </row>
    <row r="1047" spans="1:7" ht="16.5">
      <c r="A1047" s="3">
        <f>IF(E1047="","",COUNTA($E$989:E1047))</f>
        <v>56</v>
      </c>
      <c r="B1047" s="79" t="s">
        <v>2527</v>
      </c>
      <c r="C1047" s="37" t="s">
        <v>823</v>
      </c>
      <c r="D1047" s="142"/>
      <c r="E1047" s="9">
        <v>198182</v>
      </c>
      <c r="F1047" s="140"/>
      <c r="G1047" s="103">
        <v>214000</v>
      </c>
    </row>
    <row r="1048" spans="1:7" ht="16.5">
      <c r="A1048" s="3">
        <f>IF(E1048="","",COUNTA($E$989:E1048))</f>
        <v>57</v>
      </c>
      <c r="B1048" s="79" t="s">
        <v>2528</v>
      </c>
      <c r="C1048" s="37" t="s">
        <v>823</v>
      </c>
      <c r="D1048" s="142" t="s">
        <v>2534</v>
      </c>
      <c r="E1048" s="9">
        <v>175455</v>
      </c>
      <c r="F1048" s="140"/>
      <c r="G1048" s="103">
        <v>193000</v>
      </c>
    </row>
    <row r="1049" spans="1:7" ht="16.5">
      <c r="A1049" s="3">
        <f>IF(E1049="","",COUNTA($E$989:E1049))</f>
        <v>58</v>
      </c>
      <c r="B1049" s="79" t="s">
        <v>2521</v>
      </c>
      <c r="C1049" s="37" t="s">
        <v>823</v>
      </c>
      <c r="D1049" s="142"/>
      <c r="E1049" s="9">
        <v>196364</v>
      </c>
      <c r="F1049" s="140"/>
      <c r="G1049" s="103">
        <v>214000</v>
      </c>
    </row>
    <row r="1050" spans="1:7" ht="16.5">
      <c r="A1050" s="3">
        <f>IF(E1050="","",COUNTA($E$989:E1050))</f>
        <v>59</v>
      </c>
      <c r="B1050" s="79" t="s">
        <v>2527</v>
      </c>
      <c r="C1050" s="37" t="s">
        <v>823</v>
      </c>
      <c r="D1050" s="142"/>
      <c r="E1050" s="9">
        <v>210909</v>
      </c>
      <c r="F1050" s="140"/>
      <c r="G1050" s="103">
        <v>226000</v>
      </c>
    </row>
    <row r="1051" spans="1:7" ht="16.5">
      <c r="A1051" s="3">
        <f>IF(E1051="","",COUNTA($E$989:E1051))</f>
        <v>60</v>
      </c>
      <c r="B1051" s="79" t="s">
        <v>2525</v>
      </c>
      <c r="C1051" s="37" t="s">
        <v>823</v>
      </c>
      <c r="D1051" s="142"/>
      <c r="E1051" s="9">
        <v>224545</v>
      </c>
      <c r="F1051" s="140"/>
      <c r="G1051" s="103">
        <v>241000</v>
      </c>
    </row>
    <row r="1052" spans="1:7" ht="78">
      <c r="A1052" s="3">
        <f>IF(E1052="","",COUNTA($E$989:E1052))</f>
      </c>
      <c r="B1052" s="49" t="s">
        <v>1524</v>
      </c>
      <c r="C1052" s="68"/>
      <c r="E1052" s="9"/>
      <c r="F1052" s="140"/>
      <c r="G1052" s="104"/>
    </row>
    <row r="1053" spans="1:7" ht="16.5">
      <c r="A1053" s="3">
        <f>IF(E1053="","",COUNTA($E$989:E1053))</f>
        <v>61</v>
      </c>
      <c r="B1053" s="79" t="s">
        <v>822</v>
      </c>
      <c r="C1053" s="37" t="s">
        <v>823</v>
      </c>
      <c r="D1053" s="142" t="s">
        <v>2535</v>
      </c>
      <c r="E1053" s="9">
        <v>204545</v>
      </c>
      <c r="F1053" s="140"/>
      <c r="G1053" s="103">
        <v>225000</v>
      </c>
    </row>
    <row r="1054" spans="1:7" ht="16.5">
      <c r="A1054" s="3">
        <f>IF(E1054="","",COUNTA($E$989:E1054))</f>
        <v>62</v>
      </c>
      <c r="B1054" s="79" t="s">
        <v>824</v>
      </c>
      <c r="C1054" s="37" t="s">
        <v>823</v>
      </c>
      <c r="D1054" s="142"/>
      <c r="E1054" s="9">
        <v>219091</v>
      </c>
      <c r="F1054" s="140"/>
      <c r="G1054" s="103">
        <v>240000</v>
      </c>
    </row>
    <row r="1055" spans="1:7" ht="16.5">
      <c r="A1055" s="3">
        <f>IF(E1055="","",COUNTA($E$989:E1055))</f>
        <v>63</v>
      </c>
      <c r="B1055" s="79" t="s">
        <v>822</v>
      </c>
      <c r="C1055" s="37" t="s">
        <v>823</v>
      </c>
      <c r="D1055" s="142" t="s">
        <v>2536</v>
      </c>
      <c r="E1055" s="9">
        <v>223636</v>
      </c>
      <c r="F1055" s="140"/>
      <c r="G1055" s="103">
        <v>243000</v>
      </c>
    </row>
    <row r="1056" spans="1:7" ht="16.5">
      <c r="A1056" s="3">
        <f>IF(E1056="","",COUNTA($E$989:E1056))</f>
        <v>64</v>
      </c>
      <c r="B1056" s="79" t="s">
        <v>826</v>
      </c>
      <c r="C1056" s="37" t="s">
        <v>823</v>
      </c>
      <c r="D1056" s="142"/>
      <c r="E1056" s="9">
        <v>238182</v>
      </c>
      <c r="F1056" s="140"/>
      <c r="G1056" s="103">
        <v>260000</v>
      </c>
    </row>
    <row r="1057" spans="1:7" ht="16.5">
      <c r="A1057" s="3">
        <f>IF(E1057="","",COUNTA($E$989:E1057))</f>
        <v>65</v>
      </c>
      <c r="B1057" s="79" t="s">
        <v>822</v>
      </c>
      <c r="C1057" s="37" t="s">
        <v>823</v>
      </c>
      <c r="D1057" s="142" t="s">
        <v>2532</v>
      </c>
      <c r="E1057" s="9">
        <v>198182</v>
      </c>
      <c r="F1057" s="140"/>
      <c r="G1057" s="103">
        <v>219000</v>
      </c>
    </row>
    <row r="1058" spans="1:7" ht="16.5">
      <c r="A1058" s="3">
        <f>IF(E1058="","",COUNTA($E$989:E1058))</f>
        <v>66</v>
      </c>
      <c r="B1058" s="79" t="s">
        <v>826</v>
      </c>
      <c r="C1058" s="37" t="s">
        <v>823</v>
      </c>
      <c r="D1058" s="142"/>
      <c r="E1058" s="9">
        <v>211818</v>
      </c>
      <c r="F1058" s="140"/>
      <c r="G1058" s="103">
        <v>232000</v>
      </c>
    </row>
    <row r="1059" spans="1:7" ht="69">
      <c r="A1059" s="3">
        <f>IF(E1059="","",COUNTA($E$989:E1059))</f>
      </c>
      <c r="B1059" s="49" t="s">
        <v>2537</v>
      </c>
      <c r="C1059" s="36"/>
      <c r="E1059" s="9"/>
      <c r="F1059" s="140"/>
      <c r="G1059" s="105"/>
    </row>
    <row r="1060" spans="1:7" ht="16.5">
      <c r="A1060" s="3">
        <f>IF(E1060="","",COUNTA($E$989:E1060))</f>
        <v>67</v>
      </c>
      <c r="B1060" s="79" t="s">
        <v>2538</v>
      </c>
      <c r="C1060" s="37" t="s">
        <v>823</v>
      </c>
      <c r="D1060" s="142" t="s">
        <v>2539</v>
      </c>
      <c r="E1060" s="9">
        <v>148182</v>
      </c>
      <c r="F1060" s="140"/>
      <c r="G1060" s="103">
        <v>162000</v>
      </c>
    </row>
    <row r="1061" spans="1:7" ht="16.5">
      <c r="A1061" s="3">
        <f>IF(E1061="","",COUNTA($E$989:E1061))</f>
        <v>68</v>
      </c>
      <c r="B1061" s="79" t="s">
        <v>2540</v>
      </c>
      <c r="C1061" s="37" t="s">
        <v>823</v>
      </c>
      <c r="D1061" s="142"/>
      <c r="E1061" s="9">
        <v>163636</v>
      </c>
      <c r="F1061" s="140"/>
      <c r="G1061" s="103">
        <v>179000</v>
      </c>
    </row>
    <row r="1062" spans="1:7" ht="16.5">
      <c r="A1062" s="3">
        <f>IF(E1062="","",COUNTA($E$989:E1062))</f>
        <v>69</v>
      </c>
      <c r="B1062" s="79" t="s">
        <v>2538</v>
      </c>
      <c r="C1062" s="37" t="s">
        <v>823</v>
      </c>
      <c r="D1062" s="142" t="s">
        <v>834</v>
      </c>
      <c r="E1062" s="9">
        <v>170909</v>
      </c>
      <c r="F1062" s="140"/>
      <c r="G1062" s="103">
        <v>187000</v>
      </c>
    </row>
    <row r="1063" spans="1:7" ht="16.5">
      <c r="A1063" s="3">
        <f>IF(E1063="","",COUNTA($E$989:E1063))</f>
        <v>70</v>
      </c>
      <c r="B1063" s="79" t="s">
        <v>2541</v>
      </c>
      <c r="C1063" s="37" t="s">
        <v>823</v>
      </c>
      <c r="D1063" s="142"/>
      <c r="E1063" s="9">
        <v>192727</v>
      </c>
      <c r="F1063" s="140"/>
      <c r="G1063" s="103">
        <v>209000</v>
      </c>
    </row>
    <row r="1064" spans="1:7" ht="16.5">
      <c r="A1064" s="3">
        <f>IF(E1064="","",COUNTA($E$989:E1064))</f>
        <v>71</v>
      </c>
      <c r="B1064" s="79" t="s">
        <v>1131</v>
      </c>
      <c r="C1064" s="37" t="s">
        <v>823</v>
      </c>
      <c r="D1064" s="78"/>
      <c r="E1064" s="9">
        <v>218182</v>
      </c>
      <c r="F1064" s="140"/>
      <c r="G1064" s="103">
        <v>233000</v>
      </c>
    </row>
    <row r="1065" spans="1:7" ht="16.5">
      <c r="A1065" s="3">
        <f>IF(E1065="","",COUNTA($E$989:E1065))</f>
        <v>72</v>
      </c>
      <c r="B1065" s="79" t="s">
        <v>1132</v>
      </c>
      <c r="C1065" s="37" t="s">
        <v>823</v>
      </c>
      <c r="D1065" s="142" t="s">
        <v>1133</v>
      </c>
      <c r="E1065" s="9">
        <v>161818</v>
      </c>
      <c r="F1065" s="140"/>
      <c r="G1065" s="103">
        <v>169000</v>
      </c>
    </row>
    <row r="1066" spans="1:7" ht="16.5">
      <c r="A1066" s="3">
        <f>IF(E1066="","",COUNTA($E$989:E1066))</f>
        <v>73</v>
      </c>
      <c r="B1066" s="79" t="s">
        <v>2541</v>
      </c>
      <c r="C1066" s="37" t="s">
        <v>823</v>
      </c>
      <c r="D1066" s="142"/>
      <c r="E1066" s="9">
        <v>178182</v>
      </c>
      <c r="F1066" s="140"/>
      <c r="G1066" s="103">
        <v>187000</v>
      </c>
    </row>
    <row r="1067" spans="1:7" ht="16.5">
      <c r="A1067" s="3">
        <f>IF(E1067="","",COUNTA($E$989:E1067))</f>
        <v>74</v>
      </c>
      <c r="B1067" s="79" t="s">
        <v>1134</v>
      </c>
      <c r="C1067" s="37" t="s">
        <v>823</v>
      </c>
      <c r="D1067" s="142" t="s">
        <v>1135</v>
      </c>
      <c r="E1067" s="9">
        <v>110909</v>
      </c>
      <c r="F1067" s="140"/>
      <c r="G1067" s="103">
        <v>116000</v>
      </c>
    </row>
    <row r="1068" spans="1:7" ht="16.5">
      <c r="A1068" s="3">
        <f>IF(E1068="","",COUNTA($E$989:E1068))</f>
        <v>75</v>
      </c>
      <c r="B1068" s="79" t="s">
        <v>1136</v>
      </c>
      <c r="C1068" s="37" t="s">
        <v>823</v>
      </c>
      <c r="D1068" s="142"/>
      <c r="E1068" s="9">
        <v>123636</v>
      </c>
      <c r="F1068" s="140"/>
      <c r="G1068" s="103">
        <v>129000</v>
      </c>
    </row>
    <row r="1069" spans="1:7" ht="16.5">
      <c r="A1069" s="3">
        <f>IF(E1069="","",COUNTA($E$989:E1069))</f>
        <v>76</v>
      </c>
      <c r="B1069" s="79" t="s">
        <v>1132</v>
      </c>
      <c r="C1069" s="37" t="s">
        <v>823</v>
      </c>
      <c r="D1069" s="142"/>
      <c r="E1069" s="9">
        <v>136364</v>
      </c>
      <c r="F1069" s="140"/>
      <c r="G1069" s="103">
        <v>143000</v>
      </c>
    </row>
    <row r="1070" spans="1:7" ht="16.5">
      <c r="A1070" s="3">
        <f>IF(E1070="","",COUNTA($E$989:E1070))</f>
        <v>77</v>
      </c>
      <c r="B1070" s="79" t="s">
        <v>1137</v>
      </c>
      <c r="C1070" s="37" t="s">
        <v>823</v>
      </c>
      <c r="D1070" s="142"/>
      <c r="E1070" s="9">
        <v>143636</v>
      </c>
      <c r="F1070" s="140"/>
      <c r="G1070" s="103">
        <v>151000</v>
      </c>
    </row>
    <row r="1071" spans="1:7" ht="16.5">
      <c r="A1071" s="3">
        <f>IF(E1071="","",COUNTA($E$989:E1071))</f>
        <v>78</v>
      </c>
      <c r="B1071" s="79" t="s">
        <v>2541</v>
      </c>
      <c r="C1071" s="37" t="s">
        <v>823</v>
      </c>
      <c r="D1071" s="142"/>
      <c r="E1071" s="9">
        <v>148182</v>
      </c>
      <c r="F1071" s="140"/>
      <c r="G1071" s="103">
        <v>157000</v>
      </c>
    </row>
    <row r="1072" spans="1:7" ht="16.5">
      <c r="A1072" s="3">
        <f>IF(E1072="","",COUNTA($E$989:E1072))</f>
        <v>79</v>
      </c>
      <c r="B1072" s="79" t="s">
        <v>1132</v>
      </c>
      <c r="C1072" s="37" t="s">
        <v>823</v>
      </c>
      <c r="D1072" s="142" t="s">
        <v>1138</v>
      </c>
      <c r="E1072" s="9">
        <v>125455</v>
      </c>
      <c r="F1072" s="140"/>
      <c r="G1072" s="103">
        <v>138000</v>
      </c>
    </row>
    <row r="1073" spans="1:7" ht="16.5">
      <c r="A1073" s="3">
        <f>IF(E1073="","",COUNTA($E$989:E1073))</f>
        <v>80</v>
      </c>
      <c r="B1073" s="79" t="s">
        <v>2541</v>
      </c>
      <c r="C1073" s="37" t="s">
        <v>823</v>
      </c>
      <c r="D1073" s="142"/>
      <c r="E1073" s="9">
        <v>138182</v>
      </c>
      <c r="F1073" s="140"/>
      <c r="G1073" s="103">
        <v>152000</v>
      </c>
    </row>
    <row r="1074" spans="1:7" ht="16.5">
      <c r="A1074" s="3">
        <f>IF(E1074="","",COUNTA($E$989:E1074))</f>
        <v>81</v>
      </c>
      <c r="B1074" s="79" t="s">
        <v>1132</v>
      </c>
      <c r="C1074" s="37" t="s">
        <v>823</v>
      </c>
      <c r="D1074" s="142" t="s">
        <v>1139</v>
      </c>
      <c r="E1074" s="9">
        <v>130909</v>
      </c>
      <c r="F1074" s="140"/>
      <c r="G1074" s="103">
        <v>144000</v>
      </c>
    </row>
    <row r="1075" spans="1:7" ht="16.5">
      <c r="A1075" s="3">
        <f>IF(E1075="","",COUNTA($E$989:E1075))</f>
        <v>82</v>
      </c>
      <c r="B1075" s="79" t="s">
        <v>2541</v>
      </c>
      <c r="C1075" s="37" t="s">
        <v>823</v>
      </c>
      <c r="D1075" s="142"/>
      <c r="E1075" s="9">
        <v>145455</v>
      </c>
      <c r="F1075" s="140"/>
      <c r="G1075" s="103">
        <v>160000</v>
      </c>
    </row>
    <row r="1076" spans="1:7" ht="16.5">
      <c r="A1076" s="3">
        <f>IF(E1076="","",COUNTA($E$989:E1076))</f>
        <v>83</v>
      </c>
      <c r="B1076" s="79" t="s">
        <v>1140</v>
      </c>
      <c r="C1076" s="37" t="s">
        <v>823</v>
      </c>
      <c r="D1076" s="142" t="s">
        <v>1141</v>
      </c>
      <c r="E1076" s="9">
        <v>79091</v>
      </c>
      <c r="F1076" s="140"/>
      <c r="G1076" s="103">
        <v>79000</v>
      </c>
    </row>
    <row r="1077" spans="1:7" ht="16.5">
      <c r="A1077" s="3">
        <f>IF(E1077="","",COUNTA($E$989:E1077))</f>
        <v>84</v>
      </c>
      <c r="B1077" s="79" t="s">
        <v>1134</v>
      </c>
      <c r="C1077" s="37" t="s">
        <v>823</v>
      </c>
      <c r="D1077" s="142"/>
      <c r="E1077" s="9">
        <v>90000</v>
      </c>
      <c r="F1077" s="140"/>
      <c r="G1077" s="103">
        <v>91000</v>
      </c>
    </row>
    <row r="1078" spans="1:7" ht="16.5">
      <c r="A1078" s="3">
        <f>IF(E1078="","",COUNTA($E$989:E1078))</f>
        <v>85</v>
      </c>
      <c r="B1078" s="79" t="s">
        <v>1136</v>
      </c>
      <c r="C1078" s="37" t="s">
        <v>823</v>
      </c>
      <c r="D1078" s="142"/>
      <c r="E1078" s="9">
        <v>102727</v>
      </c>
      <c r="F1078" s="140"/>
      <c r="G1078" s="103">
        <v>102000</v>
      </c>
    </row>
    <row r="1079" spans="1:7" ht="16.5">
      <c r="A1079" s="3">
        <f>IF(E1079="","",COUNTA($E$989:E1079))</f>
        <v>86</v>
      </c>
      <c r="B1079" s="79" t="s">
        <v>1132</v>
      </c>
      <c r="C1079" s="37" t="s">
        <v>823</v>
      </c>
      <c r="D1079" s="142"/>
      <c r="E1079" s="9">
        <v>115455</v>
      </c>
      <c r="F1079" s="140"/>
      <c r="G1079" s="103">
        <v>121000</v>
      </c>
    </row>
    <row r="1080" spans="1:7" ht="16.5">
      <c r="A1080" s="3">
        <f>IF(E1080="","",COUNTA($E$989:E1080))</f>
        <v>87</v>
      </c>
      <c r="B1080" s="79" t="s">
        <v>2541</v>
      </c>
      <c r="C1080" s="37" t="s">
        <v>823</v>
      </c>
      <c r="D1080" s="142"/>
      <c r="E1080" s="9">
        <v>131818</v>
      </c>
      <c r="F1080" s="140"/>
      <c r="G1080" s="103">
        <v>136000</v>
      </c>
    </row>
    <row r="1081" spans="1:7" ht="16.5">
      <c r="A1081" s="3">
        <f>IF(E1081="","",COUNTA($E$989:E1081))</f>
        <v>88</v>
      </c>
      <c r="B1081" s="79" t="s">
        <v>1132</v>
      </c>
      <c r="C1081" s="37" t="s">
        <v>823</v>
      </c>
      <c r="D1081" s="142" t="s">
        <v>832</v>
      </c>
      <c r="E1081" s="9">
        <v>130909</v>
      </c>
      <c r="F1081" s="140"/>
      <c r="G1081" s="103">
        <v>139000</v>
      </c>
    </row>
    <row r="1082" spans="1:7" ht="16.5">
      <c r="A1082" s="3">
        <f>IF(E1082="","",COUNTA($E$989:E1082))</f>
        <v>89</v>
      </c>
      <c r="B1082" s="79" t="s">
        <v>2541</v>
      </c>
      <c r="C1082" s="37" t="s">
        <v>823</v>
      </c>
      <c r="D1082" s="142"/>
      <c r="E1082" s="9">
        <v>145455</v>
      </c>
      <c r="F1082" s="140"/>
      <c r="G1082" s="103">
        <v>150000</v>
      </c>
    </row>
    <row r="1083" spans="1:7" ht="16.5">
      <c r="A1083" s="3">
        <f>IF(E1083="","",COUNTA($E$989:E1083))</f>
        <v>90</v>
      </c>
      <c r="B1083" s="79" t="s">
        <v>1131</v>
      </c>
      <c r="C1083" s="37" t="s">
        <v>823</v>
      </c>
      <c r="D1083" s="142"/>
      <c r="E1083" s="9">
        <v>159091</v>
      </c>
      <c r="F1083" s="140"/>
      <c r="G1083" s="103">
        <v>164000</v>
      </c>
    </row>
    <row r="1084" spans="1:7" ht="49.5">
      <c r="A1084" s="3">
        <f>IF(E1084="","",COUNTA($E$989:E1084))</f>
        <v>91</v>
      </c>
      <c r="B1084" s="79" t="s">
        <v>1134</v>
      </c>
      <c r="C1084" s="37" t="s">
        <v>823</v>
      </c>
      <c r="D1084" s="78" t="s">
        <v>1142</v>
      </c>
      <c r="E1084" s="9">
        <v>100000</v>
      </c>
      <c r="F1084" s="140"/>
      <c r="G1084" s="103">
        <v>107000</v>
      </c>
    </row>
    <row r="1085" spans="1:7" ht="58.5">
      <c r="A1085" s="3">
        <f>IF(E1085="","",COUNTA($E$989:E1085))</f>
      </c>
      <c r="B1085" s="49" t="s">
        <v>1525</v>
      </c>
      <c r="C1085" s="68"/>
      <c r="D1085" s="37"/>
      <c r="E1085" s="9"/>
      <c r="F1085" s="140"/>
      <c r="G1085" s="106"/>
    </row>
    <row r="1086" spans="1:7" ht="16.5">
      <c r="A1086" s="3">
        <f>IF(E1086="","",COUNTA($E$989:E1086))</f>
        <v>92</v>
      </c>
      <c r="B1086" s="79" t="s">
        <v>822</v>
      </c>
      <c r="C1086" s="37" t="s">
        <v>823</v>
      </c>
      <c r="D1086" s="142" t="s">
        <v>2539</v>
      </c>
      <c r="E1086" s="1">
        <v>141818</v>
      </c>
      <c r="F1086" s="140"/>
      <c r="G1086" s="103">
        <v>156000</v>
      </c>
    </row>
    <row r="1087" spans="1:7" ht="16.5">
      <c r="A1087" s="3">
        <f>IF(E1087="","",COUNTA($E$989:E1087))</f>
        <v>93</v>
      </c>
      <c r="B1087" s="79" t="s">
        <v>824</v>
      </c>
      <c r="C1087" s="37" t="s">
        <v>823</v>
      </c>
      <c r="D1087" s="142"/>
      <c r="E1087" s="1">
        <v>158182</v>
      </c>
      <c r="F1087" s="140"/>
      <c r="G1087" s="103">
        <v>174000</v>
      </c>
    </row>
    <row r="1088" spans="1:7" ht="16.5">
      <c r="A1088" s="3">
        <f>IF(E1088="","",COUNTA($E$989:E1088))</f>
        <v>94</v>
      </c>
      <c r="B1088" s="79" t="s">
        <v>822</v>
      </c>
      <c r="C1088" s="37" t="s">
        <v>823</v>
      </c>
      <c r="D1088" s="142" t="s">
        <v>1133</v>
      </c>
      <c r="E1088" s="1">
        <v>153636</v>
      </c>
      <c r="F1088" s="140"/>
      <c r="G1088" s="103">
        <v>169000</v>
      </c>
    </row>
    <row r="1089" spans="1:7" ht="16.5">
      <c r="A1089" s="3">
        <f>IF(E1089="","",COUNTA($E$989:E1089))</f>
        <v>95</v>
      </c>
      <c r="B1089" s="79" t="s">
        <v>826</v>
      </c>
      <c r="C1089" s="37" t="s">
        <v>823</v>
      </c>
      <c r="D1089" s="142"/>
      <c r="E1089" s="1">
        <v>170000</v>
      </c>
      <c r="F1089" s="140"/>
      <c r="G1089" s="103">
        <v>187000</v>
      </c>
    </row>
    <row r="1090" spans="1:7" ht="16.5">
      <c r="A1090" s="3">
        <f>IF(E1090="","",COUNTA($E$989:E1090))</f>
        <v>96</v>
      </c>
      <c r="B1090" s="79" t="s">
        <v>822</v>
      </c>
      <c r="C1090" s="37" t="s">
        <v>823</v>
      </c>
      <c r="D1090" s="142" t="s">
        <v>1139</v>
      </c>
      <c r="E1090" s="1">
        <v>126364</v>
      </c>
      <c r="F1090" s="140"/>
      <c r="G1090" s="103">
        <v>139000</v>
      </c>
    </row>
    <row r="1091" spans="1:7" ht="16.5">
      <c r="A1091" s="3">
        <f>IF(E1091="","",COUNTA($E$989:E1091))</f>
        <v>97</v>
      </c>
      <c r="B1091" s="79" t="s">
        <v>826</v>
      </c>
      <c r="C1091" s="37" t="s">
        <v>823</v>
      </c>
      <c r="D1091" s="142"/>
      <c r="E1091" s="1">
        <v>140000</v>
      </c>
      <c r="F1091" s="140"/>
      <c r="G1091" s="103">
        <v>154000</v>
      </c>
    </row>
    <row r="1092" spans="1:7" ht="49.5">
      <c r="A1092" s="3">
        <f>IF(E1092="","",COUNTA($E$989:E1092))</f>
        <v>98</v>
      </c>
      <c r="B1092" s="79" t="s">
        <v>827</v>
      </c>
      <c r="C1092" s="37" t="s">
        <v>823</v>
      </c>
      <c r="D1092" s="78" t="s">
        <v>1142</v>
      </c>
      <c r="E1092" s="1">
        <v>91818</v>
      </c>
      <c r="F1092" s="141"/>
      <c r="G1092" s="103">
        <v>101000</v>
      </c>
    </row>
    <row r="1093" spans="1:6" ht="17.25" customHeight="1">
      <c r="A1093" s="3">
        <f>IF(E1093="","",COUNTA($E$989:E1093))</f>
      </c>
      <c r="B1093" s="53" t="s">
        <v>542</v>
      </c>
      <c r="C1093" s="3"/>
      <c r="E1093" s="23"/>
      <c r="F1093" s="139" t="s">
        <v>302</v>
      </c>
    </row>
    <row r="1094" spans="1:6" ht="16.5">
      <c r="A1094" s="3">
        <f>IF(E1094="","",COUNTA($E$989:E1094))</f>
        <v>99</v>
      </c>
      <c r="B1094" s="40" t="s">
        <v>538</v>
      </c>
      <c r="C1094" s="3" t="s">
        <v>262</v>
      </c>
      <c r="E1094" s="23">
        <v>110000</v>
      </c>
      <c r="F1094" s="140"/>
    </row>
    <row r="1095" spans="1:6" ht="16.5">
      <c r="A1095" s="3">
        <f>IF(E1095="","",COUNTA($E$989:E1095))</f>
        <v>100</v>
      </c>
      <c r="B1095" s="40" t="s">
        <v>539</v>
      </c>
      <c r="C1095" s="3" t="s">
        <v>262</v>
      </c>
      <c r="E1095" s="23">
        <v>117000</v>
      </c>
      <c r="F1095" s="140"/>
    </row>
    <row r="1096" spans="1:6" ht="16.5">
      <c r="A1096" s="3">
        <f>IF(E1096="","",COUNTA($E$989:E1096))</f>
        <v>101</v>
      </c>
      <c r="B1096" s="40" t="s">
        <v>540</v>
      </c>
      <c r="C1096" s="3" t="s">
        <v>262</v>
      </c>
      <c r="E1096" s="23">
        <v>127000</v>
      </c>
      <c r="F1096" s="140"/>
    </row>
    <row r="1097" spans="1:6" ht="16.5">
      <c r="A1097" s="3">
        <f>IF(E1097="","",COUNTA($E$989:E1097))</f>
        <v>102</v>
      </c>
      <c r="B1097" s="40" t="s">
        <v>541</v>
      </c>
      <c r="C1097" s="3" t="s">
        <v>262</v>
      </c>
      <c r="E1097" s="23">
        <v>136000</v>
      </c>
      <c r="F1097" s="140"/>
    </row>
    <row r="1098" spans="1:6" ht="17.25">
      <c r="A1098" s="3">
        <f>IF(E1098="","",COUNTA($E$989:E1098))</f>
      </c>
      <c r="B1098" s="53" t="s">
        <v>543</v>
      </c>
      <c r="C1098" s="3"/>
      <c r="E1098" s="23"/>
      <c r="F1098" s="140"/>
    </row>
    <row r="1099" spans="1:6" ht="16.5">
      <c r="A1099" s="3">
        <f>IF(E1099="","",COUNTA($E$989:E1099))</f>
        <v>103</v>
      </c>
      <c r="B1099" s="40" t="s">
        <v>544</v>
      </c>
      <c r="C1099" s="3" t="s">
        <v>262</v>
      </c>
      <c r="E1099" s="23">
        <v>85000</v>
      </c>
      <c r="F1099" s="140"/>
    </row>
    <row r="1100" spans="1:6" ht="16.5">
      <c r="A1100" s="3">
        <f>IF(E1100="","",COUNTA($E$989:E1100))</f>
        <v>104</v>
      </c>
      <c r="B1100" s="40" t="s">
        <v>545</v>
      </c>
      <c r="C1100" s="3" t="s">
        <v>262</v>
      </c>
      <c r="E1100" s="23">
        <v>95000</v>
      </c>
      <c r="F1100" s="140"/>
    </row>
    <row r="1101" spans="1:5" ht="16.5">
      <c r="A1101" s="13" t="s">
        <v>768</v>
      </c>
      <c r="B1101" s="54" t="s">
        <v>838</v>
      </c>
      <c r="C1101" s="3"/>
      <c r="E1101" s="14"/>
    </row>
    <row r="1102" spans="1:6" ht="17.25">
      <c r="A1102" s="3">
        <f>IF(E1102="","",COUNTA($E$1102:E1102))</f>
      </c>
      <c r="B1102" s="46" t="s">
        <v>840</v>
      </c>
      <c r="C1102" s="3"/>
      <c r="E1102" s="14"/>
      <c r="F1102" s="142" t="s">
        <v>839</v>
      </c>
    </row>
    <row r="1103" spans="1:6" ht="16.5">
      <c r="A1103" s="3">
        <f>IF(E1103="","",COUNTA($E$1102:E1103))</f>
        <v>1</v>
      </c>
      <c r="B1103" s="40" t="s">
        <v>841</v>
      </c>
      <c r="C1103" s="3" t="s">
        <v>261</v>
      </c>
      <c r="E1103" s="14">
        <v>5800</v>
      </c>
      <c r="F1103" s="142"/>
    </row>
    <row r="1104" spans="1:6" ht="16.5">
      <c r="A1104" s="3">
        <f>IF(E1104="","",COUNTA($E$1102:E1104))</f>
        <v>2</v>
      </c>
      <c r="B1104" s="40" t="s">
        <v>842</v>
      </c>
      <c r="C1104" s="3" t="s">
        <v>261</v>
      </c>
      <c r="E1104" s="14">
        <v>9200</v>
      </c>
      <c r="F1104" s="142"/>
    </row>
    <row r="1105" spans="1:6" ht="16.5">
      <c r="A1105" s="3">
        <f>IF(E1105="","",COUNTA($E$1102:E1105))</f>
        <v>3</v>
      </c>
      <c r="B1105" s="40" t="s">
        <v>843</v>
      </c>
      <c r="C1105" s="3" t="s">
        <v>261</v>
      </c>
      <c r="E1105" s="14">
        <v>7100</v>
      </c>
      <c r="F1105" s="142"/>
    </row>
    <row r="1106" spans="1:6" ht="16.5">
      <c r="A1106" s="3">
        <f>IF(E1106="","",COUNTA($E$1102:E1106))</f>
        <v>4</v>
      </c>
      <c r="B1106" s="40" t="s">
        <v>844</v>
      </c>
      <c r="C1106" s="3" t="s">
        <v>261</v>
      </c>
      <c r="E1106" s="14">
        <v>10500</v>
      </c>
      <c r="F1106" s="142"/>
    </row>
    <row r="1107" spans="1:6" ht="16.5">
      <c r="A1107" s="3">
        <f>IF(E1107="","",COUNTA($E$1102:E1107))</f>
        <v>5</v>
      </c>
      <c r="B1107" s="40" t="s">
        <v>845</v>
      </c>
      <c r="C1107" s="3" t="s">
        <v>261</v>
      </c>
      <c r="E1107" s="14">
        <v>11700</v>
      </c>
      <c r="F1107" s="142"/>
    </row>
    <row r="1108" spans="1:6" ht="16.5">
      <c r="A1108" s="3">
        <f>IF(E1108="","",COUNTA($E$1102:E1108))</f>
        <v>6</v>
      </c>
      <c r="B1108" s="40" t="s">
        <v>846</v>
      </c>
      <c r="C1108" s="3" t="s">
        <v>261</v>
      </c>
      <c r="E1108" s="14">
        <v>9200</v>
      </c>
      <c r="F1108" s="142"/>
    </row>
    <row r="1109" spans="1:6" ht="16.5">
      <c r="A1109" s="3">
        <f>IF(E1109="","",COUNTA($E$1102:E1109))</f>
        <v>7</v>
      </c>
      <c r="B1109" s="40" t="s">
        <v>847</v>
      </c>
      <c r="C1109" s="3" t="s">
        <v>261</v>
      </c>
      <c r="E1109" s="14">
        <v>13300</v>
      </c>
      <c r="F1109" s="142"/>
    </row>
    <row r="1110" spans="1:6" ht="16.5">
      <c r="A1110" s="3">
        <f>IF(E1110="","",COUNTA($E$1102:E1110))</f>
        <v>8</v>
      </c>
      <c r="B1110" s="40" t="s">
        <v>848</v>
      </c>
      <c r="C1110" s="3" t="s">
        <v>261</v>
      </c>
      <c r="E1110" s="14">
        <v>16200</v>
      </c>
      <c r="F1110" s="142"/>
    </row>
    <row r="1111" spans="1:6" ht="16.5">
      <c r="A1111" s="3">
        <f>IF(E1111="","",COUNTA($E$1102:E1111))</f>
        <v>9</v>
      </c>
      <c r="B1111" s="40" t="s">
        <v>849</v>
      </c>
      <c r="C1111" s="3" t="s">
        <v>261</v>
      </c>
      <c r="E1111" s="14">
        <v>13700</v>
      </c>
      <c r="F1111" s="142"/>
    </row>
    <row r="1112" spans="1:6" ht="16.5">
      <c r="A1112" s="3">
        <f>IF(E1112="","",COUNTA($E$1102:E1112))</f>
        <v>10</v>
      </c>
      <c r="B1112" s="40" t="s">
        <v>850</v>
      </c>
      <c r="C1112" s="3" t="s">
        <v>261</v>
      </c>
      <c r="E1112" s="14">
        <v>18100</v>
      </c>
      <c r="F1112" s="142"/>
    </row>
    <row r="1113" spans="1:6" ht="16.5">
      <c r="A1113" s="3">
        <f>IF(E1113="","",COUNTA($E$1102:E1113))</f>
        <v>11</v>
      </c>
      <c r="B1113" s="40" t="s">
        <v>851</v>
      </c>
      <c r="C1113" s="3" t="s">
        <v>261</v>
      </c>
      <c r="E1113" s="14">
        <v>20700</v>
      </c>
      <c r="F1113" s="142"/>
    </row>
    <row r="1114" spans="1:6" ht="16.5">
      <c r="A1114" s="3">
        <f>IF(E1114="","",COUNTA($E$1102:E1114))</f>
        <v>12</v>
      </c>
      <c r="B1114" s="40" t="s">
        <v>852</v>
      </c>
      <c r="C1114" s="3" t="s">
        <v>261</v>
      </c>
      <c r="E1114" s="14">
        <v>16200</v>
      </c>
      <c r="F1114" s="142"/>
    </row>
    <row r="1115" spans="1:6" ht="16.5">
      <c r="A1115" s="3">
        <f>IF(E1115="","",COUNTA($E$1102:E1115))</f>
        <v>13</v>
      </c>
      <c r="B1115" s="40" t="s">
        <v>853</v>
      </c>
      <c r="C1115" s="3" t="s">
        <v>261</v>
      </c>
      <c r="E1115" s="14">
        <v>21500</v>
      </c>
      <c r="F1115" s="142"/>
    </row>
    <row r="1116" spans="1:6" ht="16.5">
      <c r="A1116" s="3">
        <f>IF(E1116="","",COUNTA($E$1102:E1116))</f>
        <v>14</v>
      </c>
      <c r="B1116" s="40" t="s">
        <v>854</v>
      </c>
      <c r="C1116" s="3" t="s">
        <v>261</v>
      </c>
      <c r="E1116" s="14">
        <v>24900</v>
      </c>
      <c r="F1116" s="142"/>
    </row>
    <row r="1117" spans="1:6" ht="16.5">
      <c r="A1117" s="3">
        <f>IF(E1117="","",COUNTA($E$1102:E1117))</f>
        <v>15</v>
      </c>
      <c r="B1117" s="40" t="s">
        <v>855</v>
      </c>
      <c r="C1117" s="3" t="s">
        <v>261</v>
      </c>
      <c r="E1117" s="14">
        <v>20900</v>
      </c>
      <c r="F1117" s="142"/>
    </row>
    <row r="1118" spans="1:6" ht="16.5">
      <c r="A1118" s="3">
        <f>IF(E1118="","",COUNTA($E$1102:E1118))</f>
        <v>16</v>
      </c>
      <c r="B1118" s="40" t="s">
        <v>856</v>
      </c>
      <c r="C1118" s="3" t="s">
        <v>261</v>
      </c>
      <c r="E1118" s="14">
        <v>30500</v>
      </c>
      <c r="F1118" s="142"/>
    </row>
    <row r="1119" spans="1:6" ht="16.5">
      <c r="A1119" s="3">
        <f>IF(E1119="","",COUNTA($E$1102:E1119))</f>
        <v>17</v>
      </c>
      <c r="B1119" s="40" t="s">
        <v>857</v>
      </c>
      <c r="C1119" s="3" t="s">
        <v>261</v>
      </c>
      <c r="E1119" s="14">
        <v>35600</v>
      </c>
      <c r="F1119" s="142"/>
    </row>
    <row r="1120" spans="1:6" ht="16.5">
      <c r="A1120" s="3">
        <f>IF(E1120="","",COUNTA($E$1102:E1120))</f>
        <v>18</v>
      </c>
      <c r="B1120" s="40" t="s">
        <v>858</v>
      </c>
      <c r="C1120" s="3" t="s">
        <v>261</v>
      </c>
      <c r="E1120" s="14">
        <v>29400</v>
      </c>
      <c r="F1120" s="142"/>
    </row>
    <row r="1121" spans="1:6" ht="16.5">
      <c r="A1121" s="3">
        <f>IF(E1121="","",COUNTA($E$1102:E1121))</f>
        <v>19</v>
      </c>
      <c r="B1121" s="40" t="s">
        <v>859</v>
      </c>
      <c r="C1121" s="3" t="s">
        <v>261</v>
      </c>
      <c r="E1121" s="14">
        <v>34300</v>
      </c>
      <c r="F1121" s="142"/>
    </row>
    <row r="1122" spans="1:6" ht="16.5">
      <c r="A1122" s="3">
        <f>IF(E1122="","",COUNTA($E$1102:E1122))</f>
        <v>20</v>
      </c>
      <c r="B1122" s="40" t="s">
        <v>860</v>
      </c>
      <c r="C1122" s="3" t="s">
        <v>261</v>
      </c>
      <c r="E1122" s="14">
        <v>38800</v>
      </c>
      <c r="F1122" s="142"/>
    </row>
    <row r="1123" spans="1:6" ht="16.5">
      <c r="A1123" s="3">
        <f>IF(E1123="","",COUNTA($E$1102:E1123))</f>
        <v>21</v>
      </c>
      <c r="B1123" s="40" t="s">
        <v>861</v>
      </c>
      <c r="C1123" s="3" t="s">
        <v>261</v>
      </c>
      <c r="E1123" s="14">
        <v>50700</v>
      </c>
      <c r="F1123" s="142"/>
    </row>
    <row r="1124" spans="1:6" ht="16.5">
      <c r="A1124" s="3">
        <f>IF(E1124="","",COUNTA($E$1102:E1124))</f>
        <v>22</v>
      </c>
      <c r="B1124" s="40" t="s">
        <v>862</v>
      </c>
      <c r="C1124" s="3" t="s">
        <v>261</v>
      </c>
      <c r="E1124" s="14">
        <v>62600</v>
      </c>
      <c r="F1124" s="142"/>
    </row>
    <row r="1125" spans="1:6" ht="16.5">
      <c r="A1125" s="3">
        <f>IF(E1125="","",COUNTA($E$1102:E1125))</f>
        <v>23</v>
      </c>
      <c r="B1125" s="40" t="s">
        <v>863</v>
      </c>
      <c r="C1125" s="3" t="s">
        <v>261</v>
      </c>
      <c r="E1125" s="14">
        <v>35800</v>
      </c>
      <c r="F1125" s="142"/>
    </row>
    <row r="1126" spans="1:6" ht="16.5">
      <c r="A1126" s="3">
        <f>IF(E1126="","",COUNTA($E$1102:E1126))</f>
        <v>24</v>
      </c>
      <c r="B1126" s="40" t="s">
        <v>864</v>
      </c>
      <c r="C1126" s="3" t="s">
        <v>261</v>
      </c>
      <c r="E1126" s="14">
        <v>41100</v>
      </c>
      <c r="F1126" s="142"/>
    </row>
    <row r="1127" spans="1:6" ht="16.5">
      <c r="A1127" s="3">
        <f>IF(E1127="","",COUNTA($E$1102:E1127))</f>
        <v>25</v>
      </c>
      <c r="B1127" s="40" t="s">
        <v>865</v>
      </c>
      <c r="C1127" s="3" t="s">
        <v>261</v>
      </c>
      <c r="E1127" s="14">
        <v>47900</v>
      </c>
      <c r="F1127" s="142"/>
    </row>
    <row r="1128" spans="1:6" ht="16.5">
      <c r="A1128" s="3">
        <f>IF(E1128="","",COUNTA($E$1102:E1128))</f>
        <v>26</v>
      </c>
      <c r="B1128" s="40" t="s">
        <v>866</v>
      </c>
      <c r="C1128" s="3" t="s">
        <v>261</v>
      </c>
      <c r="E1128" s="14">
        <v>55500</v>
      </c>
      <c r="F1128" s="142"/>
    </row>
    <row r="1129" spans="1:6" ht="16.5">
      <c r="A1129" s="3">
        <f>IF(E1129="","",COUNTA($E$1102:E1129))</f>
        <v>27</v>
      </c>
      <c r="B1129" s="40" t="s">
        <v>867</v>
      </c>
      <c r="C1129" s="3" t="s">
        <v>261</v>
      </c>
      <c r="E1129" s="14">
        <v>72900</v>
      </c>
      <c r="F1129" s="142"/>
    </row>
    <row r="1130" spans="1:6" ht="16.5">
      <c r="A1130" s="3">
        <f>IF(E1130="","",COUNTA($E$1102:E1130))</f>
        <v>28</v>
      </c>
      <c r="B1130" s="40" t="s">
        <v>868</v>
      </c>
      <c r="C1130" s="3" t="s">
        <v>261</v>
      </c>
      <c r="E1130" s="14">
        <v>54100</v>
      </c>
      <c r="F1130" s="142"/>
    </row>
    <row r="1131" spans="1:6" ht="16.5">
      <c r="A1131" s="3">
        <f>IF(E1131="","",COUNTA($E$1102:E1131))</f>
        <v>29</v>
      </c>
      <c r="B1131" s="40" t="s">
        <v>869</v>
      </c>
      <c r="C1131" s="3" t="s">
        <v>261</v>
      </c>
      <c r="E1131" s="14">
        <v>61300</v>
      </c>
      <c r="F1131" s="142"/>
    </row>
    <row r="1132" spans="1:6" ht="16.5">
      <c r="A1132" s="3">
        <f>IF(E1132="","",COUNTA($E$1102:E1132))</f>
        <v>30</v>
      </c>
      <c r="B1132" s="40" t="s">
        <v>870</v>
      </c>
      <c r="C1132" s="3" t="s">
        <v>261</v>
      </c>
      <c r="E1132" s="14">
        <v>71400</v>
      </c>
      <c r="F1132" s="142"/>
    </row>
    <row r="1133" spans="1:6" ht="16.5">
      <c r="A1133" s="3">
        <f>IF(E1133="","",COUNTA($E$1102:E1133))</f>
        <v>31</v>
      </c>
      <c r="B1133" s="40" t="s">
        <v>871</v>
      </c>
      <c r="C1133" s="3" t="s">
        <v>261</v>
      </c>
      <c r="E1133" s="14">
        <v>81300</v>
      </c>
      <c r="F1133" s="142"/>
    </row>
    <row r="1134" spans="1:6" ht="16.5">
      <c r="A1134" s="3">
        <f>IF(E1134="","",COUNTA($E$1102:E1134))</f>
        <v>32</v>
      </c>
      <c r="B1134" s="40" t="s">
        <v>872</v>
      </c>
      <c r="C1134" s="3" t="s">
        <v>261</v>
      </c>
      <c r="E1134" s="14">
        <v>114000</v>
      </c>
      <c r="F1134" s="142"/>
    </row>
    <row r="1135" spans="1:6" ht="16.5">
      <c r="A1135" s="3">
        <f>IF(E1135="","",COUNTA($E$1102:E1135))</f>
        <v>33</v>
      </c>
      <c r="B1135" s="40" t="s">
        <v>873</v>
      </c>
      <c r="C1135" s="3" t="s">
        <v>261</v>
      </c>
      <c r="E1135" s="14">
        <v>88300</v>
      </c>
      <c r="F1135" s="142"/>
    </row>
    <row r="1136" spans="1:6" ht="16.5">
      <c r="A1136" s="3">
        <f>IF(E1136="","",COUNTA($E$1102:E1136))</f>
        <v>34</v>
      </c>
      <c r="B1136" s="40" t="s">
        <v>874</v>
      </c>
      <c r="C1136" s="3" t="s">
        <v>261</v>
      </c>
      <c r="E1136" s="14">
        <v>104600</v>
      </c>
      <c r="F1136" s="142"/>
    </row>
    <row r="1137" spans="1:6" ht="16.5">
      <c r="A1137" s="3">
        <f>IF(E1137="","",COUNTA($E$1102:E1137))</f>
        <v>35</v>
      </c>
      <c r="B1137" s="40" t="s">
        <v>875</v>
      </c>
      <c r="C1137" s="3" t="s">
        <v>261</v>
      </c>
      <c r="E1137" s="14">
        <v>132800</v>
      </c>
      <c r="F1137" s="142"/>
    </row>
    <row r="1138" spans="1:6" ht="16.5">
      <c r="A1138" s="3">
        <f>IF(E1138="","",COUNTA($E$1102:E1138))</f>
        <v>36</v>
      </c>
      <c r="B1138" s="40" t="s">
        <v>876</v>
      </c>
      <c r="C1138" s="3" t="s">
        <v>261</v>
      </c>
      <c r="E1138" s="14">
        <v>110400</v>
      </c>
      <c r="F1138" s="142"/>
    </row>
    <row r="1139" spans="1:6" ht="16.5">
      <c r="A1139" s="3">
        <f>IF(E1139="","",COUNTA($E$1102:E1139))</f>
        <v>37</v>
      </c>
      <c r="B1139" s="40" t="s">
        <v>877</v>
      </c>
      <c r="C1139" s="3" t="s">
        <v>261</v>
      </c>
      <c r="E1139" s="14">
        <v>130100</v>
      </c>
      <c r="F1139" s="142"/>
    </row>
    <row r="1140" spans="1:6" ht="16.5">
      <c r="A1140" s="3">
        <f>IF(E1140="","",COUNTA($E$1102:E1140))</f>
        <v>38</v>
      </c>
      <c r="B1140" s="40" t="s">
        <v>878</v>
      </c>
      <c r="C1140" s="3" t="s">
        <v>261</v>
      </c>
      <c r="E1140" s="14">
        <v>174000</v>
      </c>
      <c r="F1140" s="142"/>
    </row>
    <row r="1141" spans="1:6" ht="16.5">
      <c r="A1141" s="3">
        <f>IF(E1141="","",COUNTA($E$1102:E1141))</f>
        <v>39</v>
      </c>
      <c r="B1141" s="40" t="s">
        <v>879</v>
      </c>
      <c r="C1141" s="3" t="s">
        <v>261</v>
      </c>
      <c r="E1141" s="14">
        <v>146100</v>
      </c>
      <c r="F1141" s="142"/>
    </row>
    <row r="1142" spans="1:6" ht="16.5">
      <c r="A1142" s="3">
        <f>IF(E1142="","",COUNTA($E$1102:E1142))</f>
        <v>40</v>
      </c>
      <c r="B1142" s="40" t="s">
        <v>880</v>
      </c>
      <c r="C1142" s="3" t="s">
        <v>261</v>
      </c>
      <c r="E1142" s="14">
        <v>168500</v>
      </c>
      <c r="F1142" s="142"/>
    </row>
    <row r="1143" spans="1:6" ht="16.5">
      <c r="A1143" s="3">
        <f>IF(E1143="","",COUNTA($E$1102:E1143))</f>
        <v>41</v>
      </c>
      <c r="B1143" s="40" t="s">
        <v>881</v>
      </c>
      <c r="C1143" s="3" t="s">
        <v>261</v>
      </c>
      <c r="E1143" s="14">
        <v>218000</v>
      </c>
      <c r="F1143" s="142"/>
    </row>
    <row r="1144" spans="1:6" ht="16.5">
      <c r="A1144" s="3">
        <f>IF(E1144="","",COUNTA($E$1102:E1144))</f>
        <v>42</v>
      </c>
      <c r="B1144" s="40" t="s">
        <v>882</v>
      </c>
      <c r="C1144" s="3" t="s">
        <v>261</v>
      </c>
      <c r="E1144" s="14">
        <v>213000</v>
      </c>
      <c r="F1144" s="142"/>
    </row>
    <row r="1145" spans="1:6" ht="16.5">
      <c r="A1145" s="3">
        <f>IF(E1145="","",COUNTA($E$1102:E1145))</f>
        <v>43</v>
      </c>
      <c r="B1145" s="40" t="s">
        <v>883</v>
      </c>
      <c r="C1145" s="3" t="s">
        <v>261</v>
      </c>
      <c r="E1145" s="14">
        <v>272100</v>
      </c>
      <c r="F1145" s="142"/>
    </row>
    <row r="1146" spans="1:6" ht="17.25">
      <c r="A1146" s="3">
        <f>IF(E1146="","",COUNTA($E$1102:E1146))</f>
      </c>
      <c r="B1146" s="46" t="s">
        <v>884</v>
      </c>
      <c r="C1146" s="3"/>
      <c r="E1146" s="14"/>
      <c r="F1146" s="142"/>
    </row>
    <row r="1147" spans="1:6" ht="16.5">
      <c r="A1147" s="3">
        <f>IF(E1147="","",COUNTA($E$1102:E1147))</f>
        <v>44</v>
      </c>
      <c r="B1147" s="40" t="s">
        <v>885</v>
      </c>
      <c r="C1147" s="3" t="s">
        <v>261</v>
      </c>
      <c r="E1147" s="14">
        <v>18100</v>
      </c>
      <c r="F1147" s="142"/>
    </row>
    <row r="1148" spans="1:6" ht="16.5">
      <c r="A1148" s="3">
        <f>IF(E1148="","",COUNTA($E$1102:E1148))</f>
        <v>45</v>
      </c>
      <c r="B1148" s="40" t="s">
        <v>886</v>
      </c>
      <c r="C1148" s="3" t="s">
        <v>261</v>
      </c>
      <c r="E1148" s="14">
        <v>26700</v>
      </c>
      <c r="F1148" s="142"/>
    </row>
    <row r="1149" spans="1:6" ht="16.5">
      <c r="A1149" s="3">
        <f>IF(E1149="","",COUNTA($E$1102:E1149))</f>
        <v>46</v>
      </c>
      <c r="B1149" s="40" t="s">
        <v>887</v>
      </c>
      <c r="C1149" s="3" t="s">
        <v>261</v>
      </c>
      <c r="E1149" s="14">
        <v>27500</v>
      </c>
      <c r="F1149" s="142"/>
    </row>
    <row r="1150" spans="1:6" ht="16.5">
      <c r="A1150" s="3">
        <f>IF(E1150="","",COUNTA($E$1102:E1150))</f>
        <v>47</v>
      </c>
      <c r="B1150" s="40" t="s">
        <v>888</v>
      </c>
      <c r="C1150" s="3" t="s">
        <v>261</v>
      </c>
      <c r="E1150" s="14">
        <v>47300</v>
      </c>
      <c r="F1150" s="142"/>
    </row>
    <row r="1151" spans="1:6" ht="16.5">
      <c r="A1151" s="3">
        <f>IF(E1151="","",COUNTA($E$1102:E1151))</f>
        <v>48</v>
      </c>
      <c r="B1151" s="40" t="s">
        <v>889</v>
      </c>
      <c r="C1151" s="3" t="s">
        <v>261</v>
      </c>
      <c r="E1151" s="14">
        <v>50100</v>
      </c>
      <c r="F1151" s="142"/>
    </row>
    <row r="1152" spans="1:6" ht="16.5">
      <c r="A1152" s="3">
        <f>IF(E1152="","",COUNTA($E$1102:E1152))</f>
        <v>49</v>
      </c>
      <c r="B1152" s="40" t="s">
        <v>890</v>
      </c>
      <c r="C1152" s="3" t="s">
        <v>261</v>
      </c>
      <c r="E1152" s="14">
        <v>69100</v>
      </c>
      <c r="F1152" s="142"/>
    </row>
    <row r="1153" spans="1:6" ht="16.5">
      <c r="A1153" s="3">
        <f>IF(E1153="","",COUNTA($E$1102:E1153))</f>
        <v>50</v>
      </c>
      <c r="B1153" s="40" t="s">
        <v>891</v>
      </c>
      <c r="C1153" s="3" t="s">
        <v>261</v>
      </c>
      <c r="E1153" s="14">
        <v>67200</v>
      </c>
      <c r="F1153" s="142"/>
    </row>
    <row r="1154" spans="1:6" ht="16.5">
      <c r="A1154" s="3">
        <f>IF(E1154="","",COUNTA($E$1102:E1154))</f>
        <v>51</v>
      </c>
      <c r="B1154" s="40" t="s">
        <v>892</v>
      </c>
      <c r="C1154" s="3" t="s">
        <v>261</v>
      </c>
      <c r="E1154" s="14">
        <v>107100</v>
      </c>
      <c r="F1154" s="142"/>
    </row>
    <row r="1155" spans="1:6" ht="16.5">
      <c r="A1155" s="3">
        <f>IF(E1155="","",COUNTA($E$1102:E1155))</f>
        <v>52</v>
      </c>
      <c r="B1155" s="40" t="s">
        <v>893</v>
      </c>
      <c r="C1155" s="3" t="s">
        <v>261</v>
      </c>
      <c r="E1155" s="14">
        <v>98500</v>
      </c>
      <c r="F1155" s="142"/>
    </row>
    <row r="1156" spans="1:6" ht="16.5">
      <c r="A1156" s="3">
        <f>IF(E1156="","",COUNTA($E$1102:E1156))</f>
        <v>53</v>
      </c>
      <c r="B1156" s="40" t="s">
        <v>894</v>
      </c>
      <c r="C1156" s="3" t="s">
        <v>261</v>
      </c>
      <c r="E1156" s="14">
        <v>166500</v>
      </c>
      <c r="F1156" s="142"/>
    </row>
    <row r="1157" spans="1:6" ht="16.5">
      <c r="A1157" s="3">
        <f>IF(E1157="","",COUNTA($E$1102:E1157))</f>
        <v>54</v>
      </c>
      <c r="B1157" s="40" t="s">
        <v>895</v>
      </c>
      <c r="C1157" s="3" t="s">
        <v>261</v>
      </c>
      <c r="E1157" s="14">
        <v>157100</v>
      </c>
      <c r="F1157" s="142"/>
    </row>
    <row r="1158" spans="1:6" ht="16.5">
      <c r="A1158" s="3">
        <f>IF(E1158="","",COUNTA($E$1102:E1158))</f>
        <v>55</v>
      </c>
      <c r="B1158" s="40" t="s">
        <v>896</v>
      </c>
      <c r="C1158" s="3" t="s">
        <v>261</v>
      </c>
      <c r="E1158" s="14">
        <v>262800</v>
      </c>
      <c r="F1158" s="142"/>
    </row>
    <row r="1159" spans="1:6" ht="16.5">
      <c r="A1159" s="3">
        <f>IF(E1159="","",COUNTA($E$1102:E1159))</f>
        <v>56</v>
      </c>
      <c r="B1159" s="40" t="s">
        <v>897</v>
      </c>
      <c r="C1159" s="3" t="s">
        <v>261</v>
      </c>
      <c r="E1159" s="14">
        <v>219400</v>
      </c>
      <c r="F1159" s="142"/>
    </row>
    <row r="1160" spans="1:6" ht="16.5">
      <c r="A1160" s="3">
        <f>IF(E1160="","",COUNTA($E$1102:E1160))</f>
        <v>57</v>
      </c>
      <c r="B1160" s="40" t="s">
        <v>898</v>
      </c>
      <c r="C1160" s="3" t="s">
        <v>261</v>
      </c>
      <c r="E1160" s="14">
        <v>372700</v>
      </c>
      <c r="F1160" s="142"/>
    </row>
    <row r="1161" spans="1:6" ht="16.5">
      <c r="A1161" s="3">
        <f>IF(E1161="","",COUNTA($E$1102:E1161))</f>
        <v>58</v>
      </c>
      <c r="B1161" s="40" t="s">
        <v>899</v>
      </c>
      <c r="C1161" s="3" t="s">
        <v>261</v>
      </c>
      <c r="E1161" s="14">
        <v>318400</v>
      </c>
      <c r="F1161" s="142"/>
    </row>
    <row r="1162" spans="1:6" ht="16.5">
      <c r="A1162" s="3">
        <f>IF(E1162="","",COUNTA($E$1102:E1162))</f>
        <v>59</v>
      </c>
      <c r="B1162" s="40" t="s">
        <v>900</v>
      </c>
      <c r="C1162" s="3" t="s">
        <v>261</v>
      </c>
      <c r="E1162" s="14">
        <v>543100</v>
      </c>
      <c r="F1162" s="142"/>
    </row>
    <row r="1163" spans="1:6" ht="16.5">
      <c r="A1163" s="3">
        <f>IF(E1163="","",COUNTA($E$1102:E1163))</f>
        <v>60</v>
      </c>
      <c r="B1163" s="40" t="s">
        <v>901</v>
      </c>
      <c r="C1163" s="3" t="s">
        <v>261</v>
      </c>
      <c r="E1163" s="14">
        <v>509200</v>
      </c>
      <c r="F1163" s="142"/>
    </row>
    <row r="1164" spans="1:6" ht="16.5">
      <c r="A1164" s="3">
        <f>IF(E1164="","",COUNTA($E$1102:E1164))</f>
        <v>61</v>
      </c>
      <c r="B1164" s="40" t="s">
        <v>902</v>
      </c>
      <c r="C1164" s="3" t="s">
        <v>261</v>
      </c>
      <c r="E1164" s="14">
        <v>804200</v>
      </c>
      <c r="F1164" s="142"/>
    </row>
    <row r="1165" spans="1:6" ht="16.5">
      <c r="A1165" s="3">
        <f>IF(E1165="","",COUNTA($E$1102:E1165))</f>
        <v>62</v>
      </c>
      <c r="B1165" s="40" t="s">
        <v>903</v>
      </c>
      <c r="C1165" s="3" t="s">
        <v>261</v>
      </c>
      <c r="E1165" s="14">
        <v>1058000</v>
      </c>
      <c r="F1165" s="142"/>
    </row>
    <row r="1166" spans="1:6" ht="16.5">
      <c r="A1166" s="3">
        <f>IF(E1166="","",COUNTA($E$1102:E1166))</f>
        <v>63</v>
      </c>
      <c r="B1166" s="40" t="s">
        <v>904</v>
      </c>
      <c r="C1166" s="3" t="s">
        <v>261</v>
      </c>
      <c r="E1166" s="14">
        <v>1736500</v>
      </c>
      <c r="F1166" s="142"/>
    </row>
    <row r="1167" spans="1:6" ht="17.25">
      <c r="A1167" s="3">
        <f>IF(E1167="","",COUNTA($E$1102:E1167))</f>
      </c>
      <c r="B1167" s="53" t="s">
        <v>1917</v>
      </c>
      <c r="C1167" s="13"/>
      <c r="E1167" s="24"/>
      <c r="F1167" s="142" t="s">
        <v>308</v>
      </c>
    </row>
    <row r="1168" spans="1:6" ht="16.5">
      <c r="A1168" s="3">
        <f>IF(E1168="","",COUNTA($E$1102:E1168))</f>
        <v>64</v>
      </c>
      <c r="B1168" s="41" t="s">
        <v>905</v>
      </c>
      <c r="C1168" s="3" t="s">
        <v>261</v>
      </c>
      <c r="E1168" s="25">
        <v>6545</v>
      </c>
      <c r="F1168" s="142"/>
    </row>
    <row r="1169" spans="1:6" ht="16.5">
      <c r="A1169" s="3">
        <f>IF(E1169="","",COUNTA($E$1102:E1169))</f>
        <v>65</v>
      </c>
      <c r="B1169" s="41" t="s">
        <v>906</v>
      </c>
      <c r="C1169" s="3" t="s">
        <v>261</v>
      </c>
      <c r="E1169" s="25">
        <v>8091</v>
      </c>
      <c r="F1169" s="142"/>
    </row>
    <row r="1170" spans="1:6" ht="16.5">
      <c r="A1170" s="3">
        <f>IF(E1170="","",COUNTA($E$1102:E1170))</f>
        <v>66</v>
      </c>
      <c r="B1170" s="41" t="s">
        <v>907</v>
      </c>
      <c r="C1170" s="3" t="s">
        <v>261</v>
      </c>
      <c r="E1170" s="25">
        <v>10545</v>
      </c>
      <c r="F1170" s="142"/>
    </row>
    <row r="1171" spans="1:6" ht="16.5">
      <c r="A1171" s="3">
        <f>IF(E1171="","",COUNTA($E$1102:E1171))</f>
        <v>67</v>
      </c>
      <c r="B1171" s="41" t="s">
        <v>908</v>
      </c>
      <c r="C1171" s="3" t="s">
        <v>261</v>
      </c>
      <c r="E1171" s="25">
        <v>15727</v>
      </c>
      <c r="F1171" s="142"/>
    </row>
    <row r="1172" spans="1:6" ht="16.5">
      <c r="A1172" s="3">
        <f>IF(E1172="","",COUNTA($E$1102:E1172))</f>
        <v>68</v>
      </c>
      <c r="B1172" s="41" t="s">
        <v>909</v>
      </c>
      <c r="C1172" s="3" t="s">
        <v>261</v>
      </c>
      <c r="E1172" s="25">
        <v>18364</v>
      </c>
      <c r="F1172" s="142"/>
    </row>
    <row r="1173" spans="1:6" ht="16.5">
      <c r="A1173" s="3">
        <f>IF(E1173="","",COUNTA($E$1102:E1173))</f>
        <v>69</v>
      </c>
      <c r="B1173" s="41" t="s">
        <v>910</v>
      </c>
      <c r="C1173" s="3" t="s">
        <v>261</v>
      </c>
      <c r="E1173" s="25">
        <v>23909</v>
      </c>
      <c r="F1173" s="142"/>
    </row>
    <row r="1174" spans="1:6" ht="16.5">
      <c r="A1174" s="3">
        <f>IF(E1174="","",COUNTA($E$1102:E1174))</f>
        <v>70</v>
      </c>
      <c r="B1174" s="41" t="s">
        <v>911</v>
      </c>
      <c r="C1174" s="3" t="s">
        <v>261</v>
      </c>
      <c r="E1174" s="25">
        <v>33545</v>
      </c>
      <c r="F1174" s="142"/>
    </row>
    <row r="1175" spans="1:6" ht="16.5">
      <c r="A1175" s="3">
        <f>IF(E1175="","",COUNTA($E$1102:E1175))</f>
        <v>71</v>
      </c>
      <c r="B1175" s="41" t="s">
        <v>912</v>
      </c>
      <c r="C1175" s="3" t="s">
        <v>261</v>
      </c>
      <c r="E1175" s="25">
        <v>41000</v>
      </c>
      <c r="F1175" s="142"/>
    </row>
    <row r="1176" spans="1:6" ht="16.5">
      <c r="A1176" s="3">
        <f>IF(E1176="","",COUNTA($E$1102:E1176))</f>
        <v>72</v>
      </c>
      <c r="B1176" s="41" t="s">
        <v>913</v>
      </c>
      <c r="C1176" s="3" t="s">
        <v>261</v>
      </c>
      <c r="E1176" s="25">
        <v>61818</v>
      </c>
      <c r="F1176" s="142"/>
    </row>
    <row r="1177" spans="1:6" ht="16.5">
      <c r="A1177" s="3">
        <f>IF(E1177="","",COUNTA($E$1102:E1177))</f>
        <v>73</v>
      </c>
      <c r="B1177" s="41" t="s">
        <v>914</v>
      </c>
      <c r="C1177" s="3" t="s">
        <v>261</v>
      </c>
      <c r="E1177" s="25">
        <v>68273</v>
      </c>
      <c r="F1177" s="142"/>
    </row>
    <row r="1178" spans="1:6" ht="16.5">
      <c r="A1178" s="3">
        <f>IF(E1178="","",COUNTA($E$1102:E1178))</f>
        <v>74</v>
      </c>
      <c r="B1178" s="41" t="s">
        <v>915</v>
      </c>
      <c r="C1178" s="3" t="s">
        <v>261</v>
      </c>
      <c r="E1178" s="25">
        <v>8000</v>
      </c>
      <c r="F1178" s="142"/>
    </row>
    <row r="1179" spans="1:6" ht="16.5">
      <c r="A1179" s="3">
        <f>IF(E1179="","",COUNTA($E$1102:E1179))</f>
        <v>75</v>
      </c>
      <c r="B1179" s="41" t="s">
        <v>916</v>
      </c>
      <c r="C1179" s="3" t="s">
        <v>261</v>
      </c>
      <c r="E1179" s="25">
        <v>10182</v>
      </c>
      <c r="F1179" s="142"/>
    </row>
    <row r="1180" spans="1:6" ht="16.5">
      <c r="A1180" s="3">
        <f>IF(E1180="","",COUNTA($E$1102:E1180))</f>
        <v>76</v>
      </c>
      <c r="B1180" s="41" t="s">
        <v>917</v>
      </c>
      <c r="C1180" s="3" t="s">
        <v>261</v>
      </c>
      <c r="E1180" s="25">
        <v>12364</v>
      </c>
      <c r="F1180" s="142"/>
    </row>
    <row r="1181" spans="1:6" ht="16.5">
      <c r="A1181" s="3">
        <f>IF(E1181="","",COUNTA($E$1102:E1181))</f>
        <v>77</v>
      </c>
      <c r="B1181" s="41" t="s">
        <v>918</v>
      </c>
      <c r="C1181" s="3" t="s">
        <v>261</v>
      </c>
      <c r="E1181" s="25">
        <v>17636</v>
      </c>
      <c r="F1181" s="142"/>
    </row>
    <row r="1182" spans="1:6" ht="16.5">
      <c r="A1182" s="3">
        <f>IF(E1182="","",COUNTA($E$1102:E1182))</f>
        <v>78</v>
      </c>
      <c r="B1182" s="41" t="s">
        <v>919</v>
      </c>
      <c r="C1182" s="3" t="s">
        <v>261</v>
      </c>
      <c r="E1182" s="25">
        <v>21545</v>
      </c>
      <c r="F1182" s="142"/>
    </row>
    <row r="1183" spans="1:6" ht="16.5">
      <c r="A1183" s="3">
        <f>IF(E1183="","",COUNTA($E$1102:E1183))</f>
        <v>79</v>
      </c>
      <c r="B1183" s="41" t="s">
        <v>920</v>
      </c>
      <c r="C1183" s="3" t="s">
        <v>261</v>
      </c>
      <c r="E1183" s="25">
        <v>28636</v>
      </c>
      <c r="F1183" s="142"/>
    </row>
    <row r="1184" spans="1:6" ht="16.5">
      <c r="A1184" s="3">
        <f>IF(E1184="","",COUNTA($E$1102:E1184))</f>
        <v>80</v>
      </c>
      <c r="B1184" s="41" t="s">
        <v>921</v>
      </c>
      <c r="C1184" s="3" t="s">
        <v>261</v>
      </c>
      <c r="E1184" s="25">
        <v>39182</v>
      </c>
      <c r="F1184" s="142"/>
    </row>
    <row r="1185" spans="1:6" ht="16.5">
      <c r="A1185" s="3">
        <f>IF(E1185="","",COUNTA($E$1102:E1185))</f>
        <v>81</v>
      </c>
      <c r="B1185" s="41" t="s">
        <v>922</v>
      </c>
      <c r="C1185" s="3" t="s">
        <v>261</v>
      </c>
      <c r="E1185" s="25">
        <v>46818</v>
      </c>
      <c r="F1185" s="142"/>
    </row>
    <row r="1186" spans="1:6" ht="16.5">
      <c r="A1186" s="3">
        <f>IF(E1186="","",COUNTA($E$1102:E1186))</f>
        <v>82</v>
      </c>
      <c r="B1186" s="41" t="s">
        <v>923</v>
      </c>
      <c r="C1186" s="3" t="s">
        <v>261</v>
      </c>
      <c r="E1186" s="25">
        <v>69909</v>
      </c>
      <c r="F1186" s="142"/>
    </row>
    <row r="1187" spans="1:6" ht="16.5">
      <c r="A1187" s="3">
        <f>IF(E1187="","",COUNTA($E$1102:E1187))</f>
        <v>83</v>
      </c>
      <c r="B1187" s="41" t="s">
        <v>924</v>
      </c>
      <c r="C1187" s="3" t="s">
        <v>261</v>
      </c>
      <c r="E1187" s="25">
        <v>86000</v>
      </c>
      <c r="F1187" s="142"/>
    </row>
    <row r="1188" spans="1:6" ht="16.5">
      <c r="A1188" s="3">
        <f>IF(E1188="","",COUNTA($E$1102:E1188))</f>
        <v>84</v>
      </c>
      <c r="B1188" s="41" t="s">
        <v>925</v>
      </c>
      <c r="C1188" s="3" t="s">
        <v>261</v>
      </c>
      <c r="E1188" s="25">
        <v>8727</v>
      </c>
      <c r="F1188" s="142"/>
    </row>
    <row r="1189" spans="1:6" ht="16.5">
      <c r="A1189" s="3">
        <f>IF(E1189="","",COUNTA($E$1102:E1189))</f>
        <v>85</v>
      </c>
      <c r="B1189" s="41" t="s">
        <v>926</v>
      </c>
      <c r="C1189" s="3" t="s">
        <v>261</v>
      </c>
      <c r="E1189" s="25">
        <v>12000</v>
      </c>
      <c r="F1189" s="142"/>
    </row>
    <row r="1190" spans="1:6" ht="16.5">
      <c r="A1190" s="3">
        <f>IF(E1190="","",COUNTA($E$1102:E1190))</f>
        <v>86</v>
      </c>
      <c r="B1190" s="41" t="s">
        <v>927</v>
      </c>
      <c r="C1190" s="3" t="s">
        <v>261</v>
      </c>
      <c r="E1190" s="25">
        <v>15901</v>
      </c>
      <c r="F1190" s="142"/>
    </row>
    <row r="1191" spans="1:6" ht="16.5">
      <c r="A1191" s="3">
        <f>IF(E1191="","",COUNTA($E$1102:E1191))</f>
        <v>87</v>
      </c>
      <c r="B1191" s="41" t="s">
        <v>928</v>
      </c>
      <c r="C1191" s="3" t="s">
        <v>261</v>
      </c>
      <c r="E1191" s="25">
        <v>20636</v>
      </c>
      <c r="F1191" s="142"/>
    </row>
    <row r="1192" spans="1:6" ht="16.5">
      <c r="A1192" s="3">
        <f>IF(E1192="","",COUNTA($E$1102:E1192))</f>
        <v>88</v>
      </c>
      <c r="B1192" s="41" t="s">
        <v>929</v>
      </c>
      <c r="C1192" s="3" t="s">
        <v>261</v>
      </c>
      <c r="E1192" s="25">
        <v>24545</v>
      </c>
      <c r="F1192" s="142"/>
    </row>
    <row r="1193" spans="1:6" ht="16.5">
      <c r="A1193" s="3">
        <f>IF(E1193="","",COUNTA($E$1102:E1193))</f>
        <v>89</v>
      </c>
      <c r="B1193" s="41" t="s">
        <v>930</v>
      </c>
      <c r="C1193" s="3" t="s">
        <v>261</v>
      </c>
      <c r="E1193" s="25">
        <v>34909</v>
      </c>
      <c r="F1193" s="142"/>
    </row>
    <row r="1194" spans="1:6" ht="16.5">
      <c r="A1194" s="3">
        <f>IF(E1194="","",COUNTA($E$1102:E1194))</f>
        <v>90</v>
      </c>
      <c r="B1194" s="41" t="s">
        <v>931</v>
      </c>
      <c r="C1194" s="3" t="s">
        <v>261</v>
      </c>
      <c r="E1194" s="25">
        <v>44273</v>
      </c>
      <c r="F1194" s="142"/>
    </row>
    <row r="1195" spans="1:6" ht="16.5">
      <c r="A1195" s="3">
        <f>IF(E1195="","",COUNTA($E$1102:E1195))</f>
        <v>91</v>
      </c>
      <c r="B1195" s="41" t="s">
        <v>932</v>
      </c>
      <c r="C1195" s="3" t="s">
        <v>261</v>
      </c>
      <c r="E1195" s="25">
        <v>54727</v>
      </c>
      <c r="F1195" s="142"/>
    </row>
    <row r="1196" spans="1:6" ht="16.5">
      <c r="A1196" s="3">
        <f>IF(E1196="","",COUNTA($E$1102:E1196))</f>
        <v>92</v>
      </c>
      <c r="B1196" s="41" t="s">
        <v>933</v>
      </c>
      <c r="C1196" s="3" t="s">
        <v>261</v>
      </c>
      <c r="E1196" s="25">
        <v>81545</v>
      </c>
      <c r="F1196" s="142"/>
    </row>
    <row r="1197" spans="1:6" ht="16.5">
      <c r="A1197" s="3">
        <f>IF(E1197="","",COUNTA($E$1102:E1197))</f>
        <v>93</v>
      </c>
      <c r="B1197" s="41" t="s">
        <v>934</v>
      </c>
      <c r="C1197" s="3" t="s">
        <v>261</v>
      </c>
      <c r="E1197" s="25">
        <v>100818</v>
      </c>
      <c r="F1197" s="142"/>
    </row>
    <row r="1198" spans="1:6" ht="16.5">
      <c r="A1198" s="3">
        <f>IF(E1198="","",COUNTA($E$1102:E1198))</f>
        <v>94</v>
      </c>
      <c r="B1198" s="41" t="s">
        <v>935</v>
      </c>
      <c r="C1198" s="3" t="s">
        <v>261</v>
      </c>
      <c r="E1198" s="25">
        <v>10545</v>
      </c>
      <c r="F1198" s="142"/>
    </row>
    <row r="1199" spans="1:6" ht="16.5">
      <c r="A1199" s="3">
        <f>IF(E1199="","",COUNTA($E$1102:E1199))</f>
        <v>95</v>
      </c>
      <c r="B1199" s="41" t="s">
        <v>936</v>
      </c>
      <c r="C1199" s="3" t="s">
        <v>261</v>
      </c>
      <c r="E1199" s="25">
        <v>13273</v>
      </c>
      <c r="F1199" s="142"/>
    </row>
    <row r="1200" spans="1:6" ht="16.5">
      <c r="A1200" s="3">
        <f>IF(E1200="","",COUNTA($E$1102:E1200))</f>
        <v>96</v>
      </c>
      <c r="B1200" s="41" t="s">
        <v>937</v>
      </c>
      <c r="C1200" s="3" t="s">
        <v>261</v>
      </c>
      <c r="E1200" s="25">
        <v>18364</v>
      </c>
      <c r="F1200" s="142"/>
    </row>
    <row r="1201" spans="1:6" ht="16.5">
      <c r="A1201" s="3">
        <f>IF(E1201="","",COUNTA($E$1102:E1201))</f>
        <v>97</v>
      </c>
      <c r="B1201" s="41" t="s">
        <v>938</v>
      </c>
      <c r="C1201" s="3" t="s">
        <v>261</v>
      </c>
      <c r="E1201" s="25">
        <v>23545</v>
      </c>
      <c r="F1201" s="142"/>
    </row>
    <row r="1202" spans="1:6" ht="16.5">
      <c r="A1202" s="3">
        <f>IF(E1202="","",COUNTA($E$1102:E1202))</f>
        <v>98</v>
      </c>
      <c r="B1202" s="41" t="s">
        <v>939</v>
      </c>
      <c r="C1202" s="3" t="s">
        <v>261</v>
      </c>
      <c r="E1202" s="25">
        <v>28364</v>
      </c>
      <c r="F1202" s="142"/>
    </row>
    <row r="1203" spans="1:6" ht="16.5">
      <c r="A1203" s="3">
        <f>IF(E1203="","",COUNTA($E$1102:E1203))</f>
        <v>99</v>
      </c>
      <c r="B1203" s="41" t="s">
        <v>940</v>
      </c>
      <c r="C1203" s="3" t="s">
        <v>261</v>
      </c>
      <c r="E1203" s="25">
        <v>40636</v>
      </c>
      <c r="F1203" s="142"/>
    </row>
    <row r="1204" spans="1:6" ht="16.5">
      <c r="A1204" s="3">
        <f>IF(E1204="","",COUNTA($E$1102:E1204))</f>
        <v>100</v>
      </c>
      <c r="B1204" s="41" t="s">
        <v>941</v>
      </c>
      <c r="C1204" s="3" t="s">
        <v>261</v>
      </c>
      <c r="E1204" s="25">
        <v>57818</v>
      </c>
      <c r="F1204" s="142"/>
    </row>
    <row r="1205" spans="1:6" ht="16.5">
      <c r="A1205" s="3">
        <f>IF(E1205="","",COUNTA($E$1102:E1205))</f>
        <v>101</v>
      </c>
      <c r="B1205" s="41" t="s">
        <v>942</v>
      </c>
      <c r="C1205" s="3" t="s">
        <v>261</v>
      </c>
      <c r="E1205" s="25">
        <v>63364</v>
      </c>
      <c r="F1205" s="142"/>
    </row>
    <row r="1206" spans="1:6" ht="16.5">
      <c r="A1206" s="3">
        <f>IF(E1206="","",COUNTA($E$1102:E1206))</f>
        <v>102</v>
      </c>
      <c r="B1206" s="41" t="s">
        <v>943</v>
      </c>
      <c r="C1206" s="3" t="s">
        <v>261</v>
      </c>
      <c r="E1206" s="25">
        <v>92818</v>
      </c>
      <c r="F1206" s="142"/>
    </row>
    <row r="1207" spans="1:6" ht="16.5">
      <c r="A1207" s="3">
        <f>IF(E1207="","",COUNTA($E$1102:E1207))</f>
        <v>103</v>
      </c>
      <c r="B1207" s="41" t="s">
        <v>944</v>
      </c>
      <c r="C1207" s="3" t="s">
        <v>261</v>
      </c>
      <c r="E1207" s="25">
        <v>119364</v>
      </c>
      <c r="F1207" s="142"/>
    </row>
    <row r="1208" spans="1:6" ht="33">
      <c r="A1208" s="3">
        <f>IF(E1208="","",COUNTA($E$1102:E1208))</f>
        <v>104</v>
      </c>
      <c r="B1208" s="41" t="s">
        <v>945</v>
      </c>
      <c r="C1208" s="3" t="s">
        <v>946</v>
      </c>
      <c r="E1208" s="25">
        <v>5182</v>
      </c>
      <c r="F1208" s="142"/>
    </row>
    <row r="1209" spans="1:6" ht="33">
      <c r="A1209" s="3">
        <f>IF(E1209="","",COUNTA($E$1102:E1209))</f>
        <v>105</v>
      </c>
      <c r="B1209" s="41" t="s">
        <v>947</v>
      </c>
      <c r="C1209" s="3" t="s">
        <v>946</v>
      </c>
      <c r="E1209" s="25">
        <v>12909</v>
      </c>
      <c r="F1209" s="142"/>
    </row>
    <row r="1210" spans="1:6" ht="33">
      <c r="A1210" s="3">
        <f>IF(E1210="","",COUNTA($E$1102:E1210))</f>
        <v>106</v>
      </c>
      <c r="B1210" s="41" t="s">
        <v>948</v>
      </c>
      <c r="C1210" s="3" t="s">
        <v>946</v>
      </c>
      <c r="E1210" s="25">
        <v>19091</v>
      </c>
      <c r="F1210" s="142"/>
    </row>
    <row r="1211" spans="1:6" ht="33">
      <c r="A1211" s="3">
        <f>IF(E1211="","",COUNTA($E$1102:E1211))</f>
        <v>107</v>
      </c>
      <c r="B1211" s="41" t="s">
        <v>949</v>
      </c>
      <c r="C1211" s="3" t="s">
        <v>946</v>
      </c>
      <c r="E1211" s="25">
        <v>31727</v>
      </c>
      <c r="F1211" s="142"/>
    </row>
    <row r="1212" spans="1:6" ht="33">
      <c r="A1212" s="3">
        <f>IF(E1212="","",COUNTA($E$1102:E1212))</f>
        <v>108</v>
      </c>
      <c r="B1212" s="41" t="s">
        <v>950</v>
      </c>
      <c r="C1212" s="3" t="s">
        <v>946</v>
      </c>
      <c r="E1212" s="25">
        <v>55727</v>
      </c>
      <c r="F1212" s="142"/>
    </row>
    <row r="1213" spans="1:6" ht="33">
      <c r="A1213" s="3">
        <f>IF(E1213="","",COUNTA($E$1102:E1213))</f>
        <v>109</v>
      </c>
      <c r="B1213" s="41" t="s">
        <v>951</v>
      </c>
      <c r="C1213" s="3" t="s">
        <v>946</v>
      </c>
      <c r="E1213" s="25">
        <v>8364</v>
      </c>
      <c r="F1213" s="142"/>
    </row>
    <row r="1214" spans="1:6" ht="33">
      <c r="A1214" s="3">
        <f>IF(E1214="","",COUNTA($E$1102:E1214))</f>
        <v>110</v>
      </c>
      <c r="B1214" s="41" t="s">
        <v>952</v>
      </c>
      <c r="C1214" s="3" t="s">
        <v>946</v>
      </c>
      <c r="E1214" s="25">
        <v>12364</v>
      </c>
      <c r="F1214" s="142"/>
    </row>
    <row r="1215" spans="1:6" ht="33">
      <c r="A1215" s="3">
        <f>IF(E1215="","",COUNTA($E$1102:E1215))</f>
        <v>111</v>
      </c>
      <c r="B1215" s="41" t="s">
        <v>953</v>
      </c>
      <c r="C1215" s="3" t="s">
        <v>946</v>
      </c>
      <c r="E1215" s="25">
        <v>37818</v>
      </c>
      <c r="F1215" s="142"/>
    </row>
    <row r="1216" spans="1:6" ht="33">
      <c r="A1216" s="3">
        <f>IF(E1216="","",COUNTA($E$1102:E1216))</f>
        <v>112</v>
      </c>
      <c r="B1216" s="41" t="s">
        <v>954</v>
      </c>
      <c r="C1216" s="3" t="s">
        <v>946</v>
      </c>
      <c r="E1216" s="25">
        <v>59091</v>
      </c>
      <c r="F1216" s="142"/>
    </row>
    <row r="1217" spans="1:6" ht="16.5">
      <c r="A1217" s="3">
        <f>IF(E1217="","",COUNTA($E$1102:E1217))</f>
        <v>113</v>
      </c>
      <c r="B1217" s="41" t="s">
        <v>955</v>
      </c>
      <c r="C1217" s="3" t="s">
        <v>946</v>
      </c>
      <c r="E1217" s="25">
        <v>4909</v>
      </c>
      <c r="F1217" s="142"/>
    </row>
    <row r="1218" spans="1:6" ht="16.5">
      <c r="A1218" s="3">
        <f>IF(E1218="","",COUNTA($E$1102:E1218))</f>
        <v>114</v>
      </c>
      <c r="B1218" s="41" t="s">
        <v>956</v>
      </c>
      <c r="C1218" s="3" t="s">
        <v>946</v>
      </c>
      <c r="E1218" s="25">
        <v>10364</v>
      </c>
      <c r="F1218" s="142"/>
    </row>
    <row r="1219" spans="1:6" ht="16.5">
      <c r="A1219" s="3">
        <f>IF(E1219="","",COUNTA($E$1102:E1219))</f>
        <v>115</v>
      </c>
      <c r="B1219" s="41" t="s">
        <v>957</v>
      </c>
      <c r="C1219" s="3" t="s">
        <v>946</v>
      </c>
      <c r="E1219" s="25">
        <v>16364</v>
      </c>
      <c r="F1219" s="142"/>
    </row>
    <row r="1220" spans="1:6" ht="16.5">
      <c r="A1220" s="3">
        <f>IF(E1220="","",COUNTA($E$1102:E1220))</f>
        <v>116</v>
      </c>
      <c r="B1220" s="41" t="s">
        <v>958</v>
      </c>
      <c r="C1220" s="3" t="s">
        <v>946</v>
      </c>
      <c r="E1220" s="25">
        <v>28000</v>
      </c>
      <c r="F1220" s="142"/>
    </row>
    <row r="1221" spans="1:6" ht="16.5">
      <c r="A1221" s="3">
        <f>IF(E1221="","",COUNTA($E$1102:E1221))</f>
        <v>117</v>
      </c>
      <c r="B1221" s="41" t="s">
        <v>959</v>
      </c>
      <c r="C1221" s="3" t="s">
        <v>946</v>
      </c>
      <c r="E1221" s="25">
        <v>50000</v>
      </c>
      <c r="F1221" s="142"/>
    </row>
    <row r="1222" spans="1:6" ht="16.5">
      <c r="A1222" s="3">
        <f>IF(E1222="","",COUNTA($E$1102:E1222))</f>
        <v>118</v>
      </c>
      <c r="B1222" s="41" t="s">
        <v>960</v>
      </c>
      <c r="C1222" s="3" t="s">
        <v>946</v>
      </c>
      <c r="E1222" s="25">
        <v>77273</v>
      </c>
      <c r="F1222" s="142"/>
    </row>
    <row r="1223" spans="1:6" ht="16.5">
      <c r="A1223" s="3">
        <f>IF(E1223="","",COUNTA($E$1102:E1223))</f>
        <v>119</v>
      </c>
      <c r="B1223" s="41" t="s">
        <v>961</v>
      </c>
      <c r="C1223" s="3" t="s">
        <v>946</v>
      </c>
      <c r="E1223" s="25">
        <v>15091</v>
      </c>
      <c r="F1223" s="142"/>
    </row>
    <row r="1224" spans="1:6" ht="16.5">
      <c r="A1224" s="3">
        <f>IF(E1224="","",COUNTA($E$1102:E1224))</f>
        <v>120</v>
      </c>
      <c r="B1224" s="41" t="s">
        <v>962</v>
      </c>
      <c r="C1224" s="3" t="s">
        <v>946</v>
      </c>
      <c r="E1224" s="25">
        <v>20273</v>
      </c>
      <c r="F1224" s="142"/>
    </row>
    <row r="1225" spans="1:6" ht="16.5">
      <c r="A1225" s="3">
        <f>IF(E1225="","",COUNTA($E$1102:E1225))</f>
        <v>121</v>
      </c>
      <c r="B1225" s="41" t="s">
        <v>963</v>
      </c>
      <c r="C1225" s="3" t="s">
        <v>946</v>
      </c>
      <c r="E1225" s="25">
        <v>39000</v>
      </c>
      <c r="F1225" s="142"/>
    </row>
    <row r="1226" spans="1:6" ht="16.5">
      <c r="A1226" s="3">
        <f>IF(E1226="","",COUNTA($E$1102:E1226))</f>
        <v>122</v>
      </c>
      <c r="B1226" s="41" t="s">
        <v>964</v>
      </c>
      <c r="C1226" s="3" t="s">
        <v>946</v>
      </c>
      <c r="E1226" s="25">
        <v>48636</v>
      </c>
      <c r="F1226" s="142"/>
    </row>
    <row r="1227" spans="1:6" ht="16.5">
      <c r="A1227" s="3">
        <f>IF(E1227="","",COUNTA($E$1102:E1227))</f>
        <v>123</v>
      </c>
      <c r="B1227" s="41" t="s">
        <v>965</v>
      </c>
      <c r="C1227" s="3" t="s">
        <v>946</v>
      </c>
      <c r="E1227" s="25">
        <v>72182</v>
      </c>
      <c r="F1227" s="142"/>
    </row>
    <row r="1228" spans="1:6" ht="16.5">
      <c r="A1228" s="3">
        <f>IF(E1228="","",COUNTA($E$1102:E1228))</f>
        <v>124</v>
      </c>
      <c r="B1228" s="41" t="s">
        <v>966</v>
      </c>
      <c r="C1228" s="3" t="s">
        <v>261</v>
      </c>
      <c r="E1228" s="25">
        <v>21727</v>
      </c>
      <c r="F1228" s="142"/>
    </row>
    <row r="1229" spans="1:6" ht="16.5">
      <c r="A1229" s="3">
        <f>IF(E1229="","",COUNTA($E$1102:E1229))</f>
        <v>125</v>
      </c>
      <c r="B1229" s="41" t="s">
        <v>967</v>
      </c>
      <c r="C1229" s="3" t="s">
        <v>261</v>
      </c>
      <c r="E1229" s="25">
        <v>33909</v>
      </c>
      <c r="F1229" s="142"/>
    </row>
    <row r="1230" spans="1:6" ht="16.5">
      <c r="A1230" s="3">
        <f>IF(E1230="","",COUNTA($E$1102:E1230))</f>
        <v>126</v>
      </c>
      <c r="B1230" s="41" t="s">
        <v>968</v>
      </c>
      <c r="C1230" s="3" t="s">
        <v>261</v>
      </c>
      <c r="E1230" s="25">
        <v>46182</v>
      </c>
      <c r="F1230" s="142"/>
    </row>
    <row r="1231" spans="1:6" ht="16.5">
      <c r="A1231" s="3">
        <f>IF(E1231="","",COUNTA($E$1102:E1231))</f>
        <v>127</v>
      </c>
      <c r="B1231" s="41" t="s">
        <v>969</v>
      </c>
      <c r="C1231" s="3" t="s">
        <v>261</v>
      </c>
      <c r="E1231" s="25">
        <v>75727</v>
      </c>
      <c r="F1231" s="142"/>
    </row>
    <row r="1232" spans="1:6" ht="16.5">
      <c r="A1232" s="3">
        <f>IF(E1232="","",COUNTA($E$1102:E1232))</f>
        <v>128</v>
      </c>
      <c r="B1232" s="41" t="s">
        <v>970</v>
      </c>
      <c r="C1232" s="3" t="s">
        <v>261</v>
      </c>
      <c r="E1232" s="25">
        <v>97273</v>
      </c>
      <c r="F1232" s="142"/>
    </row>
    <row r="1233" spans="1:6" ht="16.5">
      <c r="A1233" s="3">
        <f>IF(E1233="","",COUNTA($E$1102:E1233))</f>
        <v>129</v>
      </c>
      <c r="B1233" s="41" t="s">
        <v>971</v>
      </c>
      <c r="C1233" s="3" t="s">
        <v>261</v>
      </c>
      <c r="E1233" s="25">
        <v>13182</v>
      </c>
      <c r="F1233" s="142"/>
    </row>
    <row r="1234" spans="1:6" ht="16.5">
      <c r="A1234" s="3">
        <f>IF(E1234="","",COUNTA($E$1102:E1234))</f>
        <v>130</v>
      </c>
      <c r="B1234" s="41" t="s">
        <v>972</v>
      </c>
      <c r="C1234" s="3" t="s">
        <v>261</v>
      </c>
      <c r="E1234" s="25">
        <v>20091</v>
      </c>
      <c r="F1234" s="142"/>
    </row>
    <row r="1235" spans="1:6" ht="16.5">
      <c r="A1235" s="3">
        <f>IF(E1235="","",COUNTA($E$1102:E1235))</f>
        <v>131</v>
      </c>
      <c r="B1235" s="41" t="s">
        <v>973</v>
      </c>
      <c r="C1235" s="3" t="s">
        <v>261</v>
      </c>
      <c r="E1235" s="25">
        <v>30818</v>
      </c>
      <c r="F1235" s="142"/>
    </row>
    <row r="1236" spans="1:6" ht="16.5">
      <c r="A1236" s="3">
        <f>IF(E1236="","",COUNTA($E$1102:E1236))</f>
        <v>132</v>
      </c>
      <c r="B1236" s="41" t="s">
        <v>974</v>
      </c>
      <c r="C1236" s="3" t="s">
        <v>261</v>
      </c>
      <c r="E1236" s="25">
        <v>49273</v>
      </c>
      <c r="F1236" s="142"/>
    </row>
    <row r="1237" spans="1:6" ht="16.5">
      <c r="A1237" s="3">
        <f>IF(E1237="","",COUNTA($E$1102:E1237))</f>
        <v>133</v>
      </c>
      <c r="B1237" s="41" t="s">
        <v>975</v>
      </c>
      <c r="C1237" s="3" t="s">
        <v>261</v>
      </c>
      <c r="E1237" s="25">
        <v>70273</v>
      </c>
      <c r="F1237" s="142"/>
    </row>
    <row r="1238" spans="1:6" ht="16.5">
      <c r="A1238" s="3">
        <f>IF(E1238="","",COUNTA($E$1102:E1238))</f>
        <v>134</v>
      </c>
      <c r="B1238" s="41" t="s">
        <v>976</v>
      </c>
      <c r="C1238" s="3" t="s">
        <v>261</v>
      </c>
      <c r="E1238" s="25">
        <v>99727</v>
      </c>
      <c r="F1238" s="142"/>
    </row>
    <row r="1239" spans="1:6" ht="16.5">
      <c r="A1239" s="3">
        <f>IF(E1239="","",COUNTA($E$1102:E1239))</f>
        <v>135</v>
      </c>
      <c r="B1239" s="41" t="s">
        <v>977</v>
      </c>
      <c r="C1239" s="3" t="s">
        <v>261</v>
      </c>
      <c r="E1239" s="25">
        <v>151091</v>
      </c>
      <c r="F1239" s="142"/>
    </row>
    <row r="1240" spans="1:6" ht="16.5">
      <c r="A1240" s="3">
        <f>IF(E1240="","",COUNTA($E$1102:E1240))</f>
        <v>136</v>
      </c>
      <c r="B1240" s="41" t="s">
        <v>978</v>
      </c>
      <c r="C1240" s="3" t="s">
        <v>261</v>
      </c>
      <c r="E1240" s="25">
        <v>7727</v>
      </c>
      <c r="F1240" s="142"/>
    </row>
    <row r="1241" spans="1:6" ht="16.5">
      <c r="A1241" s="3">
        <f>IF(E1241="","",COUNTA($E$1102:E1241))</f>
        <v>137</v>
      </c>
      <c r="B1241" s="41" t="s">
        <v>979</v>
      </c>
      <c r="C1241" s="3" t="s">
        <v>261</v>
      </c>
      <c r="E1241" s="25">
        <v>11727</v>
      </c>
      <c r="F1241" s="142"/>
    </row>
    <row r="1242" spans="1:6" ht="16.5">
      <c r="A1242" s="3">
        <f>IF(E1242="","",COUNTA($E$1102:E1242))</f>
        <v>138</v>
      </c>
      <c r="B1242" s="41" t="s">
        <v>980</v>
      </c>
      <c r="C1242" s="3" t="s">
        <v>261</v>
      </c>
      <c r="E1242" s="25">
        <v>18818</v>
      </c>
      <c r="F1242" s="142"/>
    </row>
    <row r="1243" spans="1:6" ht="16.5">
      <c r="A1243" s="3">
        <f>IF(E1243="","",COUNTA($E$1102:E1243))</f>
        <v>139</v>
      </c>
      <c r="B1243" s="41" t="s">
        <v>981</v>
      </c>
      <c r="C1243" s="3" t="s">
        <v>261</v>
      </c>
      <c r="E1243" s="25">
        <v>29182</v>
      </c>
      <c r="F1243" s="142"/>
    </row>
    <row r="1244" spans="1:6" ht="16.5">
      <c r="A1244" s="3">
        <f>IF(E1244="","",COUNTA($E$1102:E1244))</f>
        <v>140</v>
      </c>
      <c r="B1244" s="41" t="s">
        <v>982</v>
      </c>
      <c r="C1244" s="3" t="s">
        <v>261</v>
      </c>
      <c r="E1244" s="25">
        <v>45273</v>
      </c>
      <c r="F1244" s="142"/>
    </row>
    <row r="1245" spans="1:6" ht="16.5">
      <c r="A1245" s="3">
        <f>IF(E1245="","",COUNTA($E$1102:E1245))</f>
        <v>141</v>
      </c>
      <c r="B1245" s="41" t="s">
        <v>983</v>
      </c>
      <c r="C1245" s="3" t="s">
        <v>261</v>
      </c>
      <c r="E1245" s="25">
        <v>71182</v>
      </c>
      <c r="F1245" s="142"/>
    </row>
    <row r="1246" spans="1:6" ht="16.5">
      <c r="A1246" s="3">
        <f>IF(E1246="","",COUNTA($E$1102:E1246))</f>
        <v>142</v>
      </c>
      <c r="B1246" s="41" t="s">
        <v>984</v>
      </c>
      <c r="C1246" s="3" t="s">
        <v>261</v>
      </c>
      <c r="E1246" s="25">
        <v>101091</v>
      </c>
      <c r="F1246" s="142"/>
    </row>
    <row r="1247" spans="1:6" ht="16.5">
      <c r="A1247" s="3">
        <f>IF(E1247="","",COUNTA($E$1102:E1247))</f>
        <v>143</v>
      </c>
      <c r="B1247" s="41" t="s">
        <v>985</v>
      </c>
      <c r="C1247" s="3" t="s">
        <v>261</v>
      </c>
      <c r="E1247" s="25">
        <v>144727</v>
      </c>
      <c r="F1247" s="142"/>
    </row>
    <row r="1248" spans="1:6" ht="16.5">
      <c r="A1248" s="3">
        <f>IF(E1248="","",COUNTA($E$1102:E1248))</f>
        <v>144</v>
      </c>
      <c r="B1248" s="41" t="s">
        <v>986</v>
      </c>
      <c r="C1248" s="3" t="s">
        <v>261</v>
      </c>
      <c r="E1248" s="25">
        <v>218000</v>
      </c>
      <c r="F1248" s="142"/>
    </row>
    <row r="1249" spans="1:6" ht="33">
      <c r="A1249" s="3">
        <f>IF(E1249="","",COUNTA($E$1102:E1249))</f>
        <v>145</v>
      </c>
      <c r="B1249" s="41" t="s">
        <v>987</v>
      </c>
      <c r="C1249" s="3" t="s">
        <v>946</v>
      </c>
      <c r="E1249" s="25">
        <v>13800</v>
      </c>
      <c r="F1249" s="142"/>
    </row>
    <row r="1250" spans="1:6" ht="33">
      <c r="A1250" s="3">
        <f>IF(E1250="","",COUNTA($E$1102:E1250))</f>
        <v>146</v>
      </c>
      <c r="B1250" s="41" t="s">
        <v>988</v>
      </c>
      <c r="C1250" s="3" t="s">
        <v>946</v>
      </c>
      <c r="E1250" s="25">
        <v>20000</v>
      </c>
      <c r="F1250" s="142"/>
    </row>
    <row r="1251" spans="1:6" ht="33">
      <c r="A1251" s="3">
        <f>IF(E1251="","",COUNTA($E$1102:E1251))</f>
        <v>147</v>
      </c>
      <c r="B1251" s="41" t="s">
        <v>989</v>
      </c>
      <c r="C1251" s="3" t="s">
        <v>946</v>
      </c>
      <c r="E1251" s="25">
        <v>28000</v>
      </c>
      <c r="F1251" s="142"/>
    </row>
    <row r="1252" spans="1:6" ht="33">
      <c r="A1252" s="3">
        <f>IF(E1252="","",COUNTA($E$1102:E1252))</f>
        <v>148</v>
      </c>
      <c r="B1252" s="41" t="s">
        <v>990</v>
      </c>
      <c r="C1252" s="3" t="s">
        <v>946</v>
      </c>
      <c r="E1252" s="25">
        <v>48500</v>
      </c>
      <c r="F1252" s="142"/>
    </row>
    <row r="1253" spans="1:6" ht="16.5">
      <c r="A1253" s="3">
        <f>IF(E1253="","",COUNTA($E$1102:E1253))</f>
        <v>149</v>
      </c>
      <c r="B1253" s="41" t="s">
        <v>991</v>
      </c>
      <c r="C1253" s="3" t="s">
        <v>946</v>
      </c>
      <c r="E1253" s="25">
        <v>20000</v>
      </c>
      <c r="F1253" s="142"/>
    </row>
    <row r="1254" spans="1:6" ht="16.5">
      <c r="A1254" s="3">
        <f>IF(E1254="","",COUNTA($E$1102:E1254))</f>
        <v>150</v>
      </c>
      <c r="B1254" s="41" t="s">
        <v>992</v>
      </c>
      <c r="C1254" s="3" t="s">
        <v>946</v>
      </c>
      <c r="E1254" s="25">
        <v>27000</v>
      </c>
      <c r="F1254" s="142"/>
    </row>
    <row r="1255" spans="1:6" ht="16.5">
      <c r="A1255" s="3">
        <f>IF(E1255="","",COUNTA($E$1102:E1255))</f>
        <v>151</v>
      </c>
      <c r="B1255" s="41" t="s">
        <v>993</v>
      </c>
      <c r="C1255" s="3" t="s">
        <v>946</v>
      </c>
      <c r="E1255" s="25">
        <v>41000</v>
      </c>
      <c r="F1255" s="142"/>
    </row>
    <row r="1256" spans="1:6" ht="16.5">
      <c r="A1256" s="3">
        <f>IF(E1256="","",COUNTA($E$1102:E1256))</f>
        <v>152</v>
      </c>
      <c r="B1256" s="41" t="s">
        <v>994</v>
      </c>
      <c r="C1256" s="3" t="s">
        <v>946</v>
      </c>
      <c r="E1256" s="25">
        <v>82000</v>
      </c>
      <c r="F1256" s="142"/>
    </row>
    <row r="1257" spans="1:6" ht="33">
      <c r="A1257" s="3">
        <f>IF(E1257="","",COUNTA($E$1102:E1257))</f>
        <v>153</v>
      </c>
      <c r="B1257" s="41" t="s">
        <v>995</v>
      </c>
      <c r="C1257" s="3" t="s">
        <v>946</v>
      </c>
      <c r="E1257" s="25">
        <v>16500</v>
      </c>
      <c r="F1257" s="142"/>
    </row>
    <row r="1258" spans="1:6" ht="33">
      <c r="A1258" s="3">
        <f>IF(E1258="","",COUNTA($E$1102:E1258))</f>
        <v>154</v>
      </c>
      <c r="B1258" s="41" t="s">
        <v>996</v>
      </c>
      <c r="C1258" s="3" t="s">
        <v>946</v>
      </c>
      <c r="E1258" s="25">
        <v>20000</v>
      </c>
      <c r="F1258" s="142"/>
    </row>
    <row r="1259" spans="1:6" ht="33">
      <c r="A1259" s="3">
        <f>IF(E1259="","",COUNTA($E$1102:E1259))</f>
        <v>155</v>
      </c>
      <c r="B1259" s="41" t="s">
        <v>997</v>
      </c>
      <c r="C1259" s="3" t="s">
        <v>946</v>
      </c>
      <c r="E1259" s="25">
        <v>28800</v>
      </c>
      <c r="F1259" s="142"/>
    </row>
    <row r="1260" spans="1:6" ht="33">
      <c r="A1260" s="3">
        <f>IF(E1260="","",COUNTA($E$1102:E1260))</f>
        <v>156</v>
      </c>
      <c r="B1260" s="41" t="s">
        <v>998</v>
      </c>
      <c r="C1260" s="3" t="s">
        <v>946</v>
      </c>
      <c r="E1260" s="25">
        <v>55500</v>
      </c>
      <c r="F1260" s="142"/>
    </row>
    <row r="1261" spans="1:6" ht="16.5">
      <c r="A1261" s="3">
        <f>IF(E1261="","",COUNTA($E$1102:E1261))</f>
        <v>157</v>
      </c>
      <c r="B1261" s="41" t="s">
        <v>999</v>
      </c>
      <c r="C1261" s="3" t="s">
        <v>261</v>
      </c>
      <c r="E1261" s="25">
        <v>23364</v>
      </c>
      <c r="F1261" s="142"/>
    </row>
    <row r="1262" spans="1:6" ht="16.5">
      <c r="A1262" s="3">
        <f>IF(E1262="","",COUNTA($E$1102:E1262))</f>
        <v>158</v>
      </c>
      <c r="B1262" s="41" t="s">
        <v>1000</v>
      </c>
      <c r="C1262" s="3" t="s">
        <v>261</v>
      </c>
      <c r="E1262" s="25">
        <v>41727</v>
      </c>
      <c r="F1262" s="142"/>
    </row>
    <row r="1263" spans="1:6" ht="16.5">
      <c r="A1263" s="3">
        <f>IF(E1263="","",COUNTA($E$1102:E1263))</f>
        <v>159</v>
      </c>
      <c r="B1263" s="41" t="s">
        <v>1001</v>
      </c>
      <c r="C1263" s="3" t="s">
        <v>261</v>
      </c>
      <c r="E1263" s="25">
        <v>54091</v>
      </c>
      <c r="F1263" s="142"/>
    </row>
    <row r="1264" spans="1:6" ht="16.5">
      <c r="A1264" s="3">
        <f>IF(E1264="","",COUNTA($E$1102:E1264))</f>
        <v>160</v>
      </c>
      <c r="B1264" s="41" t="s">
        <v>1002</v>
      </c>
      <c r="C1264" s="3" t="s">
        <v>261</v>
      </c>
      <c r="E1264" s="25">
        <v>72545</v>
      </c>
      <c r="F1264" s="142"/>
    </row>
    <row r="1265" spans="1:6" ht="16.5">
      <c r="A1265" s="3">
        <f>IF(E1265="","",COUNTA($E$1102:E1265))</f>
        <v>161</v>
      </c>
      <c r="B1265" s="41" t="s">
        <v>1003</v>
      </c>
      <c r="C1265" s="3" t="s">
        <v>261</v>
      </c>
      <c r="E1265" s="25">
        <v>106273</v>
      </c>
      <c r="F1265" s="142"/>
    </row>
    <row r="1266" spans="1:6" ht="16.5">
      <c r="A1266" s="3">
        <f>IF(E1266="","",COUNTA($E$1102:E1266))</f>
        <v>162</v>
      </c>
      <c r="B1266" s="41" t="s">
        <v>1004</v>
      </c>
      <c r="C1266" s="3" t="s">
        <v>261</v>
      </c>
      <c r="E1266" s="25">
        <v>26000</v>
      </c>
      <c r="F1266" s="142"/>
    </row>
    <row r="1267" spans="1:6" ht="16.5">
      <c r="A1267" s="3">
        <f>IF(E1267="","",COUNTA($E$1102:E1267))</f>
        <v>163</v>
      </c>
      <c r="B1267" s="41" t="s">
        <v>1005</v>
      </c>
      <c r="C1267" s="3" t="s">
        <v>261</v>
      </c>
      <c r="E1267" s="25">
        <v>48000</v>
      </c>
      <c r="F1267" s="142"/>
    </row>
    <row r="1268" spans="1:6" ht="16.5">
      <c r="A1268" s="3">
        <f>IF(E1268="","",COUNTA($E$1102:E1268))</f>
        <v>164</v>
      </c>
      <c r="B1268" s="41" t="s">
        <v>1006</v>
      </c>
      <c r="C1268" s="3" t="s">
        <v>261</v>
      </c>
      <c r="E1268" s="25">
        <v>65000</v>
      </c>
      <c r="F1268" s="142"/>
    </row>
    <row r="1269" spans="1:6" ht="16.5">
      <c r="A1269" s="3">
        <f>IF(E1269="","",COUNTA($E$1102:E1269))</f>
        <v>165</v>
      </c>
      <c r="B1269" s="41" t="s">
        <v>1007</v>
      </c>
      <c r="C1269" s="3" t="s">
        <v>261</v>
      </c>
      <c r="E1269" s="25">
        <v>88000</v>
      </c>
      <c r="F1269" s="142"/>
    </row>
    <row r="1270" spans="1:6" ht="16.5">
      <c r="A1270" s="3">
        <f>IF(E1270="","",COUNTA($E$1102:E1270))</f>
        <v>166</v>
      </c>
      <c r="B1270" s="41" t="s">
        <v>1008</v>
      </c>
      <c r="C1270" s="3" t="s">
        <v>261</v>
      </c>
      <c r="E1270" s="25">
        <v>140000</v>
      </c>
      <c r="F1270" s="142"/>
    </row>
    <row r="1271" spans="1:6" ht="16.5">
      <c r="A1271" s="3">
        <f>IF(E1271="","",COUNTA($E$1102:E1271))</f>
        <v>167</v>
      </c>
      <c r="B1271" s="41" t="s">
        <v>1009</v>
      </c>
      <c r="C1271" s="3" t="s">
        <v>261</v>
      </c>
      <c r="E1271" s="25">
        <v>28909</v>
      </c>
      <c r="F1271" s="142"/>
    </row>
    <row r="1272" spans="1:6" ht="16.5">
      <c r="A1272" s="3">
        <f>IF(E1272="","",COUNTA($E$1102:E1272))</f>
        <v>168</v>
      </c>
      <c r="B1272" s="41" t="s">
        <v>1010</v>
      </c>
      <c r="C1272" s="3" t="s">
        <v>261</v>
      </c>
      <c r="E1272" s="25">
        <v>50727</v>
      </c>
      <c r="F1272" s="142"/>
    </row>
    <row r="1273" spans="1:6" ht="16.5">
      <c r="A1273" s="3">
        <f>IF(E1273="","",COUNTA($E$1102:E1273))</f>
        <v>169</v>
      </c>
      <c r="B1273" s="41" t="s">
        <v>1011</v>
      </c>
      <c r="C1273" s="3" t="s">
        <v>261</v>
      </c>
      <c r="E1273" s="25">
        <v>74636</v>
      </c>
      <c r="F1273" s="142"/>
    </row>
    <row r="1274" spans="1:6" ht="16.5">
      <c r="A1274" s="3">
        <f>IF(E1274="","",COUNTA($E$1102:E1274))</f>
        <v>170</v>
      </c>
      <c r="B1274" s="41" t="s">
        <v>1012</v>
      </c>
      <c r="C1274" s="3" t="s">
        <v>261</v>
      </c>
      <c r="E1274" s="25">
        <v>115545</v>
      </c>
      <c r="F1274" s="142"/>
    </row>
    <row r="1275" spans="1:6" ht="16.5">
      <c r="A1275" s="3">
        <f>IF(E1275="","",COUNTA($E$1102:E1275))</f>
        <v>171</v>
      </c>
      <c r="B1275" s="41" t="s">
        <v>1013</v>
      </c>
      <c r="C1275" s="3" t="s">
        <v>261</v>
      </c>
      <c r="E1275" s="25">
        <v>179545</v>
      </c>
      <c r="F1275" s="142"/>
    </row>
    <row r="1276" spans="1:6" ht="16.5">
      <c r="A1276" s="3">
        <f>IF(E1276="","",COUNTA($E$1102:E1276))</f>
        <v>172</v>
      </c>
      <c r="B1276" s="41" t="s">
        <v>1014</v>
      </c>
      <c r="C1276" s="3" t="s">
        <v>946</v>
      </c>
      <c r="E1276" s="25">
        <v>15000</v>
      </c>
      <c r="F1276" s="142"/>
    </row>
    <row r="1277" spans="1:6" ht="16.5">
      <c r="A1277" s="3">
        <f>IF(E1277="","",COUNTA($E$1102:E1277))</f>
        <v>173</v>
      </c>
      <c r="B1277" s="41" t="s">
        <v>1015</v>
      </c>
      <c r="C1277" s="3" t="s">
        <v>946</v>
      </c>
      <c r="E1277" s="25">
        <v>28000</v>
      </c>
      <c r="F1277" s="142"/>
    </row>
    <row r="1278" spans="1:6" ht="16.5">
      <c r="A1278" s="3">
        <f>IF(E1278="","",COUNTA($E$1102:E1278))</f>
        <v>174</v>
      </c>
      <c r="B1278" s="41" t="s">
        <v>1016</v>
      </c>
      <c r="C1278" s="3" t="s">
        <v>946</v>
      </c>
      <c r="E1278" s="25">
        <v>5818</v>
      </c>
      <c r="F1278" s="142"/>
    </row>
    <row r="1279" spans="1:6" ht="16.5">
      <c r="A1279" s="3">
        <f>IF(E1279="","",COUNTA($E$1102:E1279))</f>
        <v>175</v>
      </c>
      <c r="B1279" s="41" t="s">
        <v>1017</v>
      </c>
      <c r="C1279" s="3" t="s">
        <v>946</v>
      </c>
      <c r="E1279" s="25">
        <v>7727</v>
      </c>
      <c r="F1279" s="142"/>
    </row>
    <row r="1280" spans="1:6" ht="16.5">
      <c r="A1280" s="3">
        <f>IF(E1280="","",COUNTA($E$1102:E1280))</f>
        <v>176</v>
      </c>
      <c r="B1280" s="41" t="s">
        <v>1018</v>
      </c>
      <c r="C1280" s="3" t="s">
        <v>946</v>
      </c>
      <c r="E1280" s="25">
        <v>13545</v>
      </c>
      <c r="F1280" s="142"/>
    </row>
    <row r="1281" spans="1:6" ht="16.5">
      <c r="A1281" s="3">
        <f>IF(E1281="","",COUNTA($E$1102:E1281))</f>
        <v>177</v>
      </c>
      <c r="B1281" s="41" t="s">
        <v>1019</v>
      </c>
      <c r="C1281" s="3" t="s">
        <v>946</v>
      </c>
      <c r="E1281" s="25">
        <v>22000</v>
      </c>
      <c r="F1281" s="142"/>
    </row>
    <row r="1282" spans="1:6" ht="16.5">
      <c r="A1282" s="3">
        <f>IF(E1282="","",COUNTA($E$1102:E1282))</f>
        <v>178</v>
      </c>
      <c r="B1282" s="41" t="s">
        <v>1020</v>
      </c>
      <c r="C1282" s="3" t="s">
        <v>946</v>
      </c>
      <c r="E1282" s="25">
        <v>38636</v>
      </c>
      <c r="F1282" s="142"/>
    </row>
    <row r="1283" spans="1:6" ht="16.5">
      <c r="A1283" s="3">
        <f>IF(E1283="","",COUNTA($E$1102:E1283))</f>
        <v>179</v>
      </c>
      <c r="B1283" s="41" t="s">
        <v>1021</v>
      </c>
      <c r="C1283" s="3" t="s">
        <v>946</v>
      </c>
      <c r="E1283" s="25">
        <v>12818</v>
      </c>
      <c r="F1283" s="142"/>
    </row>
    <row r="1284" spans="1:6" ht="16.5">
      <c r="A1284" s="3">
        <f>IF(E1284="","",COUNTA($E$1102:E1284))</f>
        <v>180</v>
      </c>
      <c r="B1284" s="41" t="s">
        <v>1022</v>
      </c>
      <c r="C1284" s="3" t="s">
        <v>946</v>
      </c>
      <c r="E1284" s="25">
        <v>23000</v>
      </c>
      <c r="F1284" s="142"/>
    </row>
    <row r="1285" spans="1:6" ht="33">
      <c r="A1285" s="3">
        <f>IF(E1285="","",COUNTA($E$1102:E1285))</f>
      </c>
      <c r="B1285" s="55" t="s">
        <v>2321</v>
      </c>
      <c r="C1285" s="26"/>
      <c r="E1285" s="14"/>
      <c r="F1285" s="142" t="s">
        <v>311</v>
      </c>
    </row>
    <row r="1286" spans="1:6" ht="16.5">
      <c r="A1286" s="3">
        <f>IF(E1286="","",COUNTA($E$1102:E1286))</f>
        <v>181</v>
      </c>
      <c r="B1286" s="41" t="s">
        <v>1023</v>
      </c>
      <c r="C1286" s="26" t="s">
        <v>1024</v>
      </c>
      <c r="D1286" s="142" t="s">
        <v>2322</v>
      </c>
      <c r="E1286" s="14">
        <v>4460000</v>
      </c>
      <c r="F1286" s="142"/>
    </row>
    <row r="1287" spans="1:6" ht="16.5">
      <c r="A1287" s="3">
        <f>IF(E1287="","",COUNTA($E$1102:E1287))</f>
        <v>182</v>
      </c>
      <c r="B1287" s="41" t="s">
        <v>1025</v>
      </c>
      <c r="C1287" s="26" t="s">
        <v>1024</v>
      </c>
      <c r="D1287" s="142"/>
      <c r="E1287" s="14">
        <v>4650000</v>
      </c>
      <c r="F1287" s="142"/>
    </row>
    <row r="1288" spans="1:6" ht="16.5">
      <c r="A1288" s="3">
        <f>IF(E1288="","",COUNTA($E$1102:E1288))</f>
        <v>183</v>
      </c>
      <c r="B1288" s="41" t="s">
        <v>1026</v>
      </c>
      <c r="C1288" s="26" t="s">
        <v>1024</v>
      </c>
      <c r="D1288" s="142"/>
      <c r="E1288" s="14">
        <v>4887000</v>
      </c>
      <c r="F1288" s="142"/>
    </row>
    <row r="1289" spans="1:6" ht="16.5">
      <c r="A1289" s="3">
        <f>IF(E1289="","",COUNTA($E$1102:E1289))</f>
        <v>184</v>
      </c>
      <c r="B1289" s="41" t="s">
        <v>1027</v>
      </c>
      <c r="C1289" s="26" t="s">
        <v>1024</v>
      </c>
      <c r="D1289" s="142"/>
      <c r="E1289" s="14">
        <v>6125000</v>
      </c>
      <c r="F1289" s="142"/>
    </row>
    <row r="1290" spans="1:6" ht="16.5">
      <c r="A1290" s="3">
        <f>IF(E1290="","",COUNTA($E$1102:E1290))</f>
        <v>185</v>
      </c>
      <c r="B1290" s="41" t="s">
        <v>1028</v>
      </c>
      <c r="C1290" s="26" t="s">
        <v>1024</v>
      </c>
      <c r="D1290" s="142"/>
      <c r="E1290" s="14">
        <v>9347000</v>
      </c>
      <c r="F1290" s="142"/>
    </row>
    <row r="1291" spans="1:6" ht="16.5">
      <c r="A1291" s="3">
        <f>IF(E1291="","",COUNTA($E$1102:E1291))</f>
        <v>186</v>
      </c>
      <c r="B1291" s="41" t="s">
        <v>1029</v>
      </c>
      <c r="C1291" s="26" t="s">
        <v>1024</v>
      </c>
      <c r="D1291" s="142"/>
      <c r="E1291" s="14">
        <v>9610000</v>
      </c>
      <c r="F1291" s="142"/>
    </row>
    <row r="1292" spans="1:6" ht="16.5">
      <c r="A1292" s="3">
        <f>IF(E1292="","",COUNTA($E$1102:E1292))</f>
        <v>187</v>
      </c>
      <c r="B1292" s="41" t="s">
        <v>1030</v>
      </c>
      <c r="C1292" s="26" t="s">
        <v>1024</v>
      </c>
      <c r="D1292" s="142"/>
      <c r="E1292" s="14">
        <v>15514000</v>
      </c>
      <c r="F1292" s="142"/>
    </row>
    <row r="1293" spans="1:6" ht="16.5">
      <c r="A1293" s="3">
        <f>IF(E1293="","",COUNTA($E$1102:E1293))</f>
        <v>188</v>
      </c>
      <c r="B1293" s="41" t="s">
        <v>1031</v>
      </c>
      <c r="C1293" s="26" t="s">
        <v>1024</v>
      </c>
      <c r="D1293" s="142"/>
      <c r="E1293" s="14">
        <v>23722000</v>
      </c>
      <c r="F1293" s="142"/>
    </row>
    <row r="1294" spans="1:6" ht="16.5">
      <c r="A1294" s="3">
        <f>IF(E1294="","",COUNTA($E$1102:E1294))</f>
        <v>189</v>
      </c>
      <c r="B1294" s="41" t="s">
        <v>263</v>
      </c>
      <c r="C1294" s="26" t="s">
        <v>1024</v>
      </c>
      <c r="D1294" s="142"/>
      <c r="E1294" s="14">
        <v>33686000</v>
      </c>
      <c r="F1294" s="142"/>
    </row>
    <row r="1295" spans="1:6" ht="16.5">
      <c r="A1295" s="3">
        <f>IF(E1295="","",COUNTA($E$1102:E1295))</f>
        <v>190</v>
      </c>
      <c r="B1295" s="41" t="s">
        <v>1032</v>
      </c>
      <c r="C1295" s="26" t="s">
        <v>1024</v>
      </c>
      <c r="D1295" s="142"/>
      <c r="E1295" s="14">
        <v>73538000</v>
      </c>
      <c r="F1295" s="142"/>
    </row>
    <row r="1296" spans="1:6" ht="33">
      <c r="A1296" s="3">
        <f>IF(E1296="","",COUNTA($E$1102:E1296))</f>
      </c>
      <c r="B1296" s="55" t="s">
        <v>2323</v>
      </c>
      <c r="C1296" s="26"/>
      <c r="E1296" s="14"/>
      <c r="F1296" s="142"/>
    </row>
    <row r="1297" spans="1:6" ht="16.5">
      <c r="A1297" s="3">
        <f>IF(E1297="","",COUNTA($E$1102:E1297))</f>
        <v>191</v>
      </c>
      <c r="B1297" s="41" t="s">
        <v>1023</v>
      </c>
      <c r="C1297" s="26" t="s">
        <v>1024</v>
      </c>
      <c r="D1297" s="142" t="s">
        <v>2322</v>
      </c>
      <c r="E1297" s="14">
        <v>5077000</v>
      </c>
      <c r="F1297" s="142"/>
    </row>
    <row r="1298" spans="1:6" ht="16.5">
      <c r="A1298" s="3">
        <f>IF(E1298="","",COUNTA($E$1102:E1298))</f>
        <v>192</v>
      </c>
      <c r="B1298" s="41" t="s">
        <v>1025</v>
      </c>
      <c r="C1298" s="26" t="s">
        <v>1024</v>
      </c>
      <c r="D1298" s="142"/>
      <c r="E1298" s="14">
        <v>5171000</v>
      </c>
      <c r="F1298" s="142"/>
    </row>
    <row r="1299" spans="1:6" ht="16.5">
      <c r="A1299" s="3">
        <f>IF(E1299="","",COUNTA($E$1102:E1299))</f>
        <v>193</v>
      </c>
      <c r="B1299" s="41" t="s">
        <v>1026</v>
      </c>
      <c r="C1299" s="26" t="s">
        <v>1024</v>
      </c>
      <c r="D1299" s="142"/>
      <c r="E1299" s="14">
        <v>5599000</v>
      </c>
      <c r="F1299" s="142"/>
    </row>
    <row r="1300" spans="1:6" ht="16.5">
      <c r="A1300" s="3">
        <f>IF(E1300="","",COUNTA($E$1102:E1300))</f>
        <v>194</v>
      </c>
      <c r="B1300" s="41" t="s">
        <v>1027</v>
      </c>
      <c r="C1300" s="26" t="s">
        <v>1024</v>
      </c>
      <c r="D1300" s="142"/>
      <c r="E1300" s="14">
        <v>6690000</v>
      </c>
      <c r="F1300" s="142"/>
    </row>
    <row r="1301" spans="1:6" ht="16.5">
      <c r="A1301" s="3">
        <f>IF(E1301="","",COUNTA($E$1102:E1301))</f>
        <v>195</v>
      </c>
      <c r="B1301" s="41" t="s">
        <v>1028</v>
      </c>
      <c r="C1301" s="26" t="s">
        <v>1024</v>
      </c>
      <c r="D1301" s="142"/>
      <c r="E1301" s="14">
        <v>10153000</v>
      </c>
      <c r="F1301" s="142"/>
    </row>
    <row r="1302" spans="1:6" ht="16.5">
      <c r="A1302" s="3">
        <f>IF(E1302="","",COUNTA($E$1102:E1302))</f>
        <v>196</v>
      </c>
      <c r="B1302" s="41" t="s">
        <v>1029</v>
      </c>
      <c r="C1302" s="26" t="s">
        <v>1024</v>
      </c>
      <c r="D1302" s="142"/>
      <c r="E1302" s="14">
        <v>10628000</v>
      </c>
      <c r="F1302" s="142"/>
    </row>
    <row r="1303" spans="1:6" ht="16.5">
      <c r="A1303" s="3">
        <f>IF(E1303="","",COUNTA($E$1102:E1303))</f>
        <v>197</v>
      </c>
      <c r="B1303" s="41" t="s">
        <v>1030</v>
      </c>
      <c r="C1303" s="26" t="s">
        <v>1024</v>
      </c>
      <c r="D1303" s="142"/>
      <c r="E1303" s="14">
        <v>17174000</v>
      </c>
      <c r="F1303" s="142"/>
    </row>
    <row r="1304" spans="1:6" ht="16.5">
      <c r="A1304" s="3">
        <f>IF(E1304="","",COUNTA($E$1102:E1304))</f>
        <v>198</v>
      </c>
      <c r="B1304" s="41" t="s">
        <v>1031</v>
      </c>
      <c r="C1304" s="26" t="s">
        <v>1024</v>
      </c>
      <c r="D1304" s="142"/>
      <c r="E1304" s="14">
        <v>24861000</v>
      </c>
      <c r="F1304" s="142"/>
    </row>
    <row r="1305" spans="1:6" ht="16.5">
      <c r="A1305" s="3">
        <f>IF(E1305="","",COUNTA($E$1102:E1305))</f>
        <v>199</v>
      </c>
      <c r="B1305" s="41" t="s">
        <v>263</v>
      </c>
      <c r="C1305" s="26" t="s">
        <v>1024</v>
      </c>
      <c r="D1305" s="142"/>
      <c r="E1305" s="14">
        <v>34871000</v>
      </c>
      <c r="F1305" s="142"/>
    </row>
    <row r="1306" spans="1:6" ht="16.5">
      <c r="A1306" s="3">
        <f>IF(E1306="","",COUNTA($E$1102:E1306))</f>
        <v>200</v>
      </c>
      <c r="B1306" s="41" t="s">
        <v>1032</v>
      </c>
      <c r="C1306" s="26" t="s">
        <v>1024</v>
      </c>
      <c r="D1306" s="142"/>
      <c r="E1306" s="14">
        <v>77215000</v>
      </c>
      <c r="F1306" s="142"/>
    </row>
    <row r="1307" spans="1:6" ht="33">
      <c r="A1307" s="3">
        <f>IF(E1307="","",COUNTA($E$1102:E1307))</f>
      </c>
      <c r="B1307" s="55" t="s">
        <v>2324</v>
      </c>
      <c r="C1307" s="26"/>
      <c r="E1307" s="14"/>
      <c r="F1307" s="142"/>
    </row>
    <row r="1308" spans="1:6" ht="16.5">
      <c r="A1308" s="3">
        <f>IF(E1308="","",COUNTA($E$1102:E1308))</f>
        <v>201</v>
      </c>
      <c r="B1308" s="41" t="s">
        <v>1023</v>
      </c>
      <c r="C1308" s="26" t="s">
        <v>1024</v>
      </c>
      <c r="D1308" s="142" t="s">
        <v>2325</v>
      </c>
      <c r="E1308" s="14">
        <v>3510000</v>
      </c>
      <c r="F1308" s="142"/>
    </row>
    <row r="1309" spans="1:6" ht="16.5">
      <c r="A1309" s="3">
        <f>IF(E1309="","",COUNTA($E$1102:E1309))</f>
        <v>202</v>
      </c>
      <c r="B1309" s="41" t="s">
        <v>1025</v>
      </c>
      <c r="C1309" s="26" t="s">
        <v>1033</v>
      </c>
      <c r="D1309" s="142"/>
      <c r="E1309" s="14">
        <v>4056000</v>
      </c>
      <c r="F1309" s="142"/>
    </row>
    <row r="1310" spans="1:6" ht="16.5">
      <c r="A1310" s="3">
        <f>IF(E1310="","",COUNTA($E$1102:E1310))</f>
        <v>203</v>
      </c>
      <c r="B1310" s="41" t="s">
        <v>1026</v>
      </c>
      <c r="C1310" s="26" t="s">
        <v>1033</v>
      </c>
      <c r="D1310" s="142"/>
      <c r="E1310" s="14">
        <v>4697000</v>
      </c>
      <c r="F1310" s="142"/>
    </row>
    <row r="1311" spans="1:6" ht="16.5">
      <c r="A1311" s="3">
        <f>IF(E1311="","",COUNTA($E$1102:E1311))</f>
        <v>204</v>
      </c>
      <c r="B1311" s="41" t="s">
        <v>1027</v>
      </c>
      <c r="C1311" s="26" t="s">
        <v>1033</v>
      </c>
      <c r="D1311" s="142"/>
      <c r="E1311" s="14">
        <v>5931000</v>
      </c>
      <c r="F1311" s="142"/>
    </row>
    <row r="1312" spans="1:6" ht="16.5">
      <c r="A1312" s="3">
        <f>IF(E1312="","",COUNTA($E$1102:E1312))</f>
        <v>205</v>
      </c>
      <c r="B1312" s="41" t="s">
        <v>1028</v>
      </c>
      <c r="C1312" s="26" t="s">
        <v>1033</v>
      </c>
      <c r="D1312" s="142"/>
      <c r="E1312" s="14">
        <v>9632000</v>
      </c>
      <c r="F1312" s="142"/>
    </row>
    <row r="1313" spans="1:6" ht="16.5">
      <c r="A1313" s="3">
        <f>IF(E1313="","",COUNTA($E$1102:E1313))</f>
        <v>206</v>
      </c>
      <c r="B1313" s="41" t="s">
        <v>1029</v>
      </c>
      <c r="C1313" s="26" t="s">
        <v>1033</v>
      </c>
      <c r="D1313" s="142"/>
      <c r="E1313" s="14">
        <v>10865000</v>
      </c>
      <c r="F1313" s="142"/>
    </row>
    <row r="1314" spans="1:6" ht="16.5">
      <c r="A1314" s="3">
        <f>IF(E1314="","",COUNTA($E$1102:E1314))</f>
        <v>207</v>
      </c>
      <c r="B1314" s="41" t="s">
        <v>1030</v>
      </c>
      <c r="C1314" s="26" t="s">
        <v>1033</v>
      </c>
      <c r="D1314" s="142"/>
      <c r="E1314" s="14">
        <v>18693000</v>
      </c>
      <c r="F1314" s="142"/>
    </row>
    <row r="1315" spans="1:6" ht="16.5">
      <c r="A1315" s="3">
        <f>IF(E1315="","",COUNTA($E$1102:E1315))</f>
        <v>208</v>
      </c>
      <c r="B1315" s="41" t="s">
        <v>1031</v>
      </c>
      <c r="C1315" s="26" t="s">
        <v>1033</v>
      </c>
      <c r="D1315" s="142"/>
      <c r="E1315" s="14">
        <v>36374000</v>
      </c>
      <c r="F1315" s="142"/>
    </row>
    <row r="1316" spans="1:6" ht="16.5">
      <c r="A1316" s="3">
        <f>IF(E1316="","",COUNTA($E$1102:E1316))</f>
        <v>209</v>
      </c>
      <c r="B1316" s="41" t="s">
        <v>263</v>
      </c>
      <c r="C1316" s="26" t="s">
        <v>1033</v>
      </c>
      <c r="D1316" s="142"/>
      <c r="E1316" s="14">
        <v>44788000</v>
      </c>
      <c r="F1316" s="142"/>
    </row>
    <row r="1317" spans="1:6" ht="16.5">
      <c r="A1317" s="3">
        <f>IF(E1317="","",COUNTA($E$1102:E1317))</f>
        <v>210</v>
      </c>
      <c r="B1317" s="41" t="s">
        <v>1032</v>
      </c>
      <c r="C1317" s="26" t="s">
        <v>1033</v>
      </c>
      <c r="D1317" s="142"/>
      <c r="E1317" s="14">
        <v>92184000</v>
      </c>
      <c r="F1317" s="142"/>
    </row>
    <row r="1318" spans="1:6" ht="33">
      <c r="A1318" s="3">
        <f>IF(E1318="","",COUNTA($E$1102:E1318))</f>
      </c>
      <c r="B1318" s="55" t="s">
        <v>2326</v>
      </c>
      <c r="C1318" s="26"/>
      <c r="E1318" s="14"/>
      <c r="F1318" s="142"/>
    </row>
    <row r="1319" spans="1:6" ht="16.5">
      <c r="A1319" s="3">
        <f>IF(E1319="","",COUNTA($E$1102:E1319))</f>
        <v>211</v>
      </c>
      <c r="B1319" s="41" t="s">
        <v>1034</v>
      </c>
      <c r="C1319" s="26" t="s">
        <v>1033</v>
      </c>
      <c r="D1319" s="142" t="s">
        <v>2327</v>
      </c>
      <c r="E1319" s="14">
        <v>4550000</v>
      </c>
      <c r="F1319" s="142"/>
    </row>
    <row r="1320" spans="1:6" ht="16.5">
      <c r="A1320" s="3">
        <f>IF(E1320="","",COUNTA($E$1102:E1320))</f>
        <v>212</v>
      </c>
      <c r="B1320" s="41" t="s">
        <v>1023</v>
      </c>
      <c r="C1320" s="26" t="s">
        <v>1033</v>
      </c>
      <c r="D1320" s="142"/>
      <c r="E1320" s="14">
        <v>6929000</v>
      </c>
      <c r="F1320" s="142"/>
    </row>
    <row r="1321" spans="1:6" ht="16.5">
      <c r="A1321" s="3">
        <f>IF(E1321="","",COUNTA($E$1102:E1321))</f>
        <v>213</v>
      </c>
      <c r="B1321" s="41" t="s">
        <v>1027</v>
      </c>
      <c r="C1321" s="26" t="s">
        <v>1033</v>
      </c>
      <c r="D1321" s="142"/>
      <c r="E1321" s="14">
        <v>16478000</v>
      </c>
      <c r="F1321" s="142"/>
    </row>
    <row r="1322" spans="1:6" ht="33">
      <c r="A1322" s="3">
        <f>IF(E1322="","",COUNTA($E$1102:E1322))</f>
      </c>
      <c r="B1322" s="55" t="s">
        <v>2328</v>
      </c>
      <c r="C1322" s="26"/>
      <c r="E1322" s="14"/>
      <c r="F1322" s="142"/>
    </row>
    <row r="1323" spans="1:6" ht="16.5">
      <c r="A1323" s="3">
        <f>IF(E1323="","",COUNTA($E$1102:E1323))</f>
        <v>214</v>
      </c>
      <c r="B1323" s="41" t="s">
        <v>1023</v>
      </c>
      <c r="C1323" s="26" t="s">
        <v>1024</v>
      </c>
      <c r="D1323" s="142" t="s">
        <v>2329</v>
      </c>
      <c r="E1323" s="14">
        <v>3037000</v>
      </c>
      <c r="F1323" s="142"/>
    </row>
    <row r="1324" spans="1:6" ht="16.5">
      <c r="A1324" s="3">
        <f>IF(E1324="","",COUNTA($E$1102:E1324))</f>
        <v>215</v>
      </c>
      <c r="B1324" s="41" t="s">
        <v>1025</v>
      </c>
      <c r="C1324" s="26" t="s">
        <v>1024</v>
      </c>
      <c r="D1324" s="142"/>
      <c r="E1324" s="14">
        <v>3606000</v>
      </c>
      <c r="F1324" s="142"/>
    </row>
    <row r="1325" spans="1:6" ht="16.5">
      <c r="A1325" s="3">
        <f>IF(E1325="","",COUNTA($E$1102:E1325))</f>
        <v>216</v>
      </c>
      <c r="B1325" s="41" t="s">
        <v>1026</v>
      </c>
      <c r="C1325" s="26" t="s">
        <v>1024</v>
      </c>
      <c r="D1325" s="142"/>
      <c r="E1325" s="14">
        <v>3986000</v>
      </c>
      <c r="F1325" s="142"/>
    </row>
    <row r="1326" spans="1:6" ht="16.5">
      <c r="A1326" s="3">
        <f>IF(E1326="","",COUNTA($E$1102:E1326))</f>
        <v>217</v>
      </c>
      <c r="B1326" s="41" t="s">
        <v>1027</v>
      </c>
      <c r="C1326" s="26" t="s">
        <v>1024</v>
      </c>
      <c r="D1326" s="142"/>
      <c r="E1326" s="14">
        <v>4697000</v>
      </c>
      <c r="F1326" s="142"/>
    </row>
    <row r="1327" spans="1:6" ht="16.5">
      <c r="A1327" s="3">
        <f>IF(E1327="","",COUNTA($E$1102:E1327))</f>
        <v>218</v>
      </c>
      <c r="B1327" s="41" t="s">
        <v>1028</v>
      </c>
      <c r="C1327" s="26" t="s">
        <v>1024</v>
      </c>
      <c r="D1327" s="142"/>
      <c r="E1327" s="14">
        <v>6737000</v>
      </c>
      <c r="F1327" s="142"/>
    </row>
    <row r="1328" spans="1:6" ht="16.5">
      <c r="A1328" s="3">
        <f>IF(E1328="","",COUNTA($E$1102:E1328))</f>
        <v>219</v>
      </c>
      <c r="B1328" s="41" t="s">
        <v>1029</v>
      </c>
      <c r="C1328" s="26" t="s">
        <v>1024</v>
      </c>
      <c r="D1328" s="142"/>
      <c r="E1328" s="14">
        <v>8160000</v>
      </c>
      <c r="F1328" s="142"/>
    </row>
    <row r="1329" spans="1:6" ht="16.5">
      <c r="A1329" s="3">
        <f>IF(E1329="","",COUNTA($E$1102:E1329))</f>
        <v>220</v>
      </c>
      <c r="B1329" s="41" t="s">
        <v>1030</v>
      </c>
      <c r="C1329" s="26" t="s">
        <v>1024</v>
      </c>
      <c r="D1329" s="142"/>
      <c r="E1329" s="14">
        <v>12288000</v>
      </c>
      <c r="F1329" s="142"/>
    </row>
    <row r="1330" spans="1:6" ht="33">
      <c r="A1330" s="3">
        <f>IF(E1330="","",COUNTA($E$1102:E1330))</f>
      </c>
      <c r="B1330" s="55" t="s">
        <v>2330</v>
      </c>
      <c r="C1330" s="26"/>
      <c r="E1330" s="14"/>
      <c r="F1330" s="142"/>
    </row>
    <row r="1331" spans="1:6" ht="16.5">
      <c r="A1331" s="3">
        <f>IF(E1331="","",COUNTA($E$1102:E1331))</f>
        <v>221</v>
      </c>
      <c r="B1331" s="41" t="s">
        <v>1026</v>
      </c>
      <c r="C1331" s="26" t="s">
        <v>1024</v>
      </c>
      <c r="D1331" s="142" t="s">
        <v>2331</v>
      </c>
      <c r="E1331" s="14">
        <v>5551000</v>
      </c>
      <c r="F1331" s="142"/>
    </row>
    <row r="1332" spans="1:6" ht="16.5">
      <c r="A1332" s="3">
        <f>IF(E1332="","",COUNTA($E$1102:E1332))</f>
        <v>222</v>
      </c>
      <c r="B1332" s="41" t="s">
        <v>1027</v>
      </c>
      <c r="C1332" s="26" t="s">
        <v>1024</v>
      </c>
      <c r="D1332" s="142"/>
      <c r="E1332" s="14">
        <v>6215000</v>
      </c>
      <c r="F1332" s="142"/>
    </row>
    <row r="1333" spans="1:6" ht="16.5">
      <c r="A1333" s="3">
        <f>IF(E1333="","",COUNTA($E$1102:E1333))</f>
        <v>223</v>
      </c>
      <c r="B1333" s="41" t="s">
        <v>1028</v>
      </c>
      <c r="C1333" s="26" t="s">
        <v>1024</v>
      </c>
      <c r="D1333" s="142"/>
      <c r="E1333" s="14">
        <v>7211000</v>
      </c>
      <c r="F1333" s="142"/>
    </row>
    <row r="1334" spans="1:6" ht="16.5">
      <c r="A1334" s="3">
        <f>IF(E1334="","",COUNTA($E$1102:E1334))</f>
        <v>224</v>
      </c>
      <c r="B1334" s="41" t="s">
        <v>1029</v>
      </c>
      <c r="C1334" s="26" t="s">
        <v>1024</v>
      </c>
      <c r="D1334" s="142"/>
      <c r="E1334" s="14">
        <v>9773000</v>
      </c>
      <c r="F1334" s="142"/>
    </row>
    <row r="1335" spans="1:6" ht="16.5">
      <c r="A1335" s="3">
        <f>IF(E1335="","",COUNTA($E$1102:E1335))</f>
        <v>225</v>
      </c>
      <c r="B1335" s="41" t="s">
        <v>1030</v>
      </c>
      <c r="C1335" s="26" t="s">
        <v>1024</v>
      </c>
      <c r="D1335" s="142"/>
      <c r="E1335" s="14">
        <v>12288000</v>
      </c>
      <c r="F1335" s="142"/>
    </row>
    <row r="1336" spans="1:6" ht="16.5">
      <c r="A1336" s="3">
        <f>IF(E1336="","",COUNTA($E$1102:E1336))</f>
        <v>226</v>
      </c>
      <c r="B1336" s="41" t="s">
        <v>1031</v>
      </c>
      <c r="C1336" s="26" t="s">
        <v>1024</v>
      </c>
      <c r="D1336" s="142"/>
      <c r="E1336" s="14">
        <v>25098000</v>
      </c>
      <c r="F1336" s="142"/>
    </row>
    <row r="1337" spans="1:6" ht="49.5">
      <c r="A1337" s="3">
        <f>IF(E1337="","",COUNTA($E$1102:E1337))</f>
      </c>
      <c r="B1337" s="55" t="s">
        <v>2332</v>
      </c>
      <c r="C1337" s="26"/>
      <c r="E1337" s="14"/>
      <c r="F1337" s="142"/>
    </row>
    <row r="1338" spans="1:6" ht="16.5">
      <c r="A1338" s="3">
        <f>IF(E1338="","",COUNTA($E$1102:E1338))</f>
        <v>227</v>
      </c>
      <c r="B1338" s="41" t="s">
        <v>1031</v>
      </c>
      <c r="C1338" s="26" t="s">
        <v>1024</v>
      </c>
      <c r="D1338" s="142" t="s">
        <v>2333</v>
      </c>
      <c r="E1338" s="14">
        <v>30518000</v>
      </c>
      <c r="F1338" s="142"/>
    </row>
    <row r="1339" spans="1:6" ht="16.5">
      <c r="A1339" s="3">
        <f>IF(E1339="","",COUNTA($E$1102:E1339))</f>
        <v>228</v>
      </c>
      <c r="B1339" s="41" t="s">
        <v>263</v>
      </c>
      <c r="C1339" s="26" t="s">
        <v>1024</v>
      </c>
      <c r="D1339" s="142"/>
      <c r="E1339" s="14">
        <v>39406000</v>
      </c>
      <c r="F1339" s="142"/>
    </row>
    <row r="1340" spans="1:6" ht="16.5">
      <c r="A1340" s="3">
        <f>IF(E1340="","",COUNTA($E$1102:E1340))</f>
        <v>229</v>
      </c>
      <c r="B1340" s="41" t="s">
        <v>1032</v>
      </c>
      <c r="C1340" s="26" t="s">
        <v>1024</v>
      </c>
      <c r="D1340" s="142"/>
      <c r="E1340" s="14">
        <v>56008000</v>
      </c>
      <c r="F1340" s="142"/>
    </row>
    <row r="1341" spans="1:6" ht="16.5">
      <c r="A1341" s="3">
        <f>IF(E1341="","",COUNTA($E$1102:E1341))</f>
        <v>230</v>
      </c>
      <c r="B1341" s="41" t="s">
        <v>1035</v>
      </c>
      <c r="C1341" s="26" t="s">
        <v>1024</v>
      </c>
      <c r="D1341" s="142"/>
      <c r="E1341" s="14">
        <v>63207000</v>
      </c>
      <c r="F1341" s="142"/>
    </row>
    <row r="1342" spans="1:6" ht="16.5">
      <c r="A1342" s="3">
        <f>IF(E1342="","",COUNTA($E$1102:E1342))</f>
        <v>231</v>
      </c>
      <c r="B1342" s="41" t="s">
        <v>1036</v>
      </c>
      <c r="C1342" s="26" t="s">
        <v>1024</v>
      </c>
      <c r="D1342" s="142"/>
      <c r="E1342" s="14">
        <v>87493000</v>
      </c>
      <c r="F1342" s="142"/>
    </row>
    <row r="1343" spans="1:6" ht="16.5">
      <c r="A1343" s="3">
        <f>IF(E1343="","",COUNTA($E$1102:E1343))</f>
        <v>232</v>
      </c>
      <c r="B1343" s="41" t="s">
        <v>1037</v>
      </c>
      <c r="C1343" s="26" t="s">
        <v>1024</v>
      </c>
      <c r="D1343" s="142"/>
      <c r="E1343" s="14">
        <v>95963000</v>
      </c>
      <c r="F1343" s="142"/>
    </row>
    <row r="1344" spans="1:6" ht="33">
      <c r="A1344" s="3">
        <f>IF(E1344="","",COUNTA($E$1102:E1344))</f>
      </c>
      <c r="B1344" s="55" t="s">
        <v>2334</v>
      </c>
      <c r="C1344" s="26"/>
      <c r="E1344" s="14"/>
      <c r="F1344" s="142"/>
    </row>
    <row r="1345" spans="1:6" ht="16.5">
      <c r="A1345" s="3">
        <f>IF(E1345="","",COUNTA($E$1102:E1345))</f>
        <v>233</v>
      </c>
      <c r="B1345" s="41" t="s">
        <v>1038</v>
      </c>
      <c r="C1345" s="26" t="s">
        <v>1024</v>
      </c>
      <c r="D1345" s="142" t="s">
        <v>2335</v>
      </c>
      <c r="E1345" s="14">
        <v>120000</v>
      </c>
      <c r="F1345" s="142"/>
    </row>
    <row r="1346" spans="1:6" ht="16.5">
      <c r="A1346" s="3">
        <f>IF(E1346="","",COUNTA($E$1102:E1346))</f>
        <v>234</v>
      </c>
      <c r="B1346" s="41" t="s">
        <v>1039</v>
      </c>
      <c r="C1346" s="26" t="s">
        <v>1024</v>
      </c>
      <c r="D1346" s="142"/>
      <c r="E1346" s="14">
        <v>189000</v>
      </c>
      <c r="F1346" s="142"/>
    </row>
    <row r="1347" spans="1:6" ht="16.5">
      <c r="A1347" s="3">
        <f>IF(E1347="","",COUNTA($E$1102:E1347))</f>
        <v>235</v>
      </c>
      <c r="B1347" s="41" t="s">
        <v>1040</v>
      </c>
      <c r="C1347" s="26" t="s">
        <v>1024</v>
      </c>
      <c r="D1347" s="142"/>
      <c r="E1347" s="14">
        <v>285000</v>
      </c>
      <c r="F1347" s="142"/>
    </row>
    <row r="1348" spans="1:6" ht="16.5">
      <c r="A1348" s="3">
        <f>IF(E1348="","",COUNTA($E$1102:E1348))</f>
        <v>236</v>
      </c>
      <c r="B1348" s="41" t="s">
        <v>1041</v>
      </c>
      <c r="C1348" s="26" t="s">
        <v>1024</v>
      </c>
      <c r="D1348" s="142"/>
      <c r="E1348" s="14">
        <v>420000</v>
      </c>
      <c r="F1348" s="142"/>
    </row>
    <row r="1349" spans="1:6" ht="16.5">
      <c r="A1349" s="3">
        <f>IF(E1349="","",COUNTA($E$1102:E1349))</f>
        <v>237</v>
      </c>
      <c r="B1349" s="41" t="s">
        <v>1042</v>
      </c>
      <c r="C1349" s="26" t="s">
        <v>1024</v>
      </c>
      <c r="D1349" s="142"/>
      <c r="E1349" s="14">
        <v>554000</v>
      </c>
      <c r="F1349" s="142"/>
    </row>
    <row r="1350" spans="1:6" ht="16.5">
      <c r="A1350" s="3">
        <f>IF(E1350="","",COUNTA($E$1102:E1350))</f>
        <v>238</v>
      </c>
      <c r="B1350" s="41" t="s">
        <v>1043</v>
      </c>
      <c r="C1350" s="26" t="s">
        <v>1024</v>
      </c>
      <c r="D1350" s="142"/>
      <c r="E1350" s="14">
        <v>740000</v>
      </c>
      <c r="F1350" s="142"/>
    </row>
    <row r="1351" spans="1:6" ht="16.5">
      <c r="A1351" s="3">
        <f>IF(E1351="","",COUNTA($E$1102:E1351))</f>
        <v>239</v>
      </c>
      <c r="B1351" s="41" t="s">
        <v>1044</v>
      </c>
      <c r="C1351" s="26" t="s">
        <v>1024</v>
      </c>
      <c r="D1351" s="142"/>
      <c r="E1351" s="14">
        <v>1814000</v>
      </c>
      <c r="F1351" s="142"/>
    </row>
    <row r="1352" spans="1:6" ht="16.5">
      <c r="A1352" s="3">
        <f>IF(E1352="","",COUNTA($E$1102:E1352))</f>
        <v>240</v>
      </c>
      <c r="B1352" s="41" t="s">
        <v>1045</v>
      </c>
      <c r="C1352" s="26" t="s">
        <v>1024</v>
      </c>
      <c r="D1352" s="142"/>
      <c r="E1352" s="14">
        <v>2155000</v>
      </c>
      <c r="F1352" s="142"/>
    </row>
    <row r="1353" spans="1:6" ht="16.5">
      <c r="A1353" s="3">
        <f>IF(E1353="","",COUNTA($E$1102:E1353))</f>
        <v>241</v>
      </c>
      <c r="B1353" s="41" t="s">
        <v>1046</v>
      </c>
      <c r="C1353" s="26" t="s">
        <v>1024</v>
      </c>
      <c r="D1353" s="142"/>
      <c r="E1353" s="14">
        <v>4147000</v>
      </c>
      <c r="F1353" s="142"/>
    </row>
    <row r="1354" spans="1:6" ht="33">
      <c r="A1354" s="3">
        <f>IF(E1354="","",COUNTA($E$1102:E1354))</f>
      </c>
      <c r="B1354" s="55" t="s">
        <v>2336</v>
      </c>
      <c r="C1354" s="26"/>
      <c r="E1354" s="14"/>
      <c r="F1354" s="142"/>
    </row>
    <row r="1355" spans="1:6" ht="16.5">
      <c r="A1355" s="3">
        <f>IF(E1355="","",COUNTA($E$1102:E1355))</f>
        <v>242</v>
      </c>
      <c r="B1355" s="41" t="s">
        <v>1047</v>
      </c>
      <c r="C1355" s="26" t="s">
        <v>1024</v>
      </c>
      <c r="D1355" s="142" t="s">
        <v>2337</v>
      </c>
      <c r="E1355" s="14">
        <v>144000</v>
      </c>
      <c r="F1355" s="142"/>
    </row>
    <row r="1356" spans="1:6" ht="16.5">
      <c r="A1356" s="3">
        <f>IF(E1356="","",COUNTA($E$1102:E1356))</f>
        <v>243</v>
      </c>
      <c r="B1356" s="41" t="s">
        <v>1040</v>
      </c>
      <c r="C1356" s="26" t="s">
        <v>1024</v>
      </c>
      <c r="D1356" s="142"/>
      <c r="E1356" s="14">
        <v>224000</v>
      </c>
      <c r="F1356" s="142"/>
    </row>
    <row r="1357" spans="1:6" ht="16.5">
      <c r="A1357" s="3">
        <f>IF(E1357="","",COUNTA($E$1102:E1357))</f>
        <v>244</v>
      </c>
      <c r="B1357" s="41" t="s">
        <v>1041</v>
      </c>
      <c r="C1357" s="26" t="s">
        <v>1024</v>
      </c>
      <c r="D1357" s="142"/>
      <c r="E1357" s="14">
        <v>367000</v>
      </c>
      <c r="F1357" s="142"/>
    </row>
    <row r="1358" spans="1:6" ht="16.5">
      <c r="A1358" s="3">
        <f>IF(E1358="","",COUNTA($E$1102:E1358))</f>
        <v>245</v>
      </c>
      <c r="B1358" s="41" t="s">
        <v>1042</v>
      </c>
      <c r="C1358" s="26" t="s">
        <v>1024</v>
      </c>
      <c r="D1358" s="142"/>
      <c r="E1358" s="14">
        <v>454000</v>
      </c>
      <c r="F1358" s="142"/>
    </row>
    <row r="1359" spans="1:6" ht="16.5">
      <c r="A1359" s="3">
        <f>IF(E1359="","",COUNTA($E$1102:E1359))</f>
        <v>246</v>
      </c>
      <c r="B1359" s="41" t="s">
        <v>1043</v>
      </c>
      <c r="C1359" s="26" t="s">
        <v>1024</v>
      </c>
      <c r="D1359" s="142"/>
      <c r="E1359" s="14">
        <v>718000</v>
      </c>
      <c r="F1359" s="142"/>
    </row>
    <row r="1360" spans="1:6" ht="16.5">
      <c r="A1360" s="3">
        <f>IF(E1360="","",COUNTA($E$1102:E1360))</f>
        <v>247</v>
      </c>
      <c r="B1360" s="41" t="s">
        <v>1044</v>
      </c>
      <c r="C1360" s="26" t="s">
        <v>1024</v>
      </c>
      <c r="D1360" s="142"/>
      <c r="E1360" s="14">
        <v>1580000</v>
      </c>
      <c r="F1360" s="142"/>
    </row>
    <row r="1361" spans="1:6" ht="16.5">
      <c r="A1361" s="3">
        <f>IF(E1361="","",COUNTA($E$1102:E1361))</f>
        <v>248</v>
      </c>
      <c r="B1361" s="41" t="s">
        <v>1045</v>
      </c>
      <c r="C1361" s="26" t="s">
        <v>1024</v>
      </c>
      <c r="D1361" s="142"/>
      <c r="E1361" s="14">
        <v>2223000</v>
      </c>
      <c r="F1361" s="142"/>
    </row>
    <row r="1362" spans="1:6" ht="16.5">
      <c r="A1362" s="3">
        <f>IF(E1362="","",COUNTA($E$1102:E1362))</f>
        <v>249</v>
      </c>
      <c r="B1362" s="41" t="s">
        <v>1046</v>
      </c>
      <c r="C1362" s="26" t="s">
        <v>1024</v>
      </c>
      <c r="D1362" s="142"/>
      <c r="E1362" s="14">
        <v>4277000</v>
      </c>
      <c r="F1362" s="142"/>
    </row>
    <row r="1363" spans="1:6" ht="33">
      <c r="A1363" s="3">
        <f>IF(E1363="","",COUNTA($E$1102:E1363))</f>
      </c>
      <c r="B1363" s="55" t="s">
        <v>2338</v>
      </c>
      <c r="C1363" s="26"/>
      <c r="E1363" s="14"/>
      <c r="F1363" s="142"/>
    </row>
    <row r="1364" spans="1:6" ht="16.5">
      <c r="A1364" s="3">
        <f>IF(E1364="","",COUNTA($E$1102:E1364))</f>
        <v>250</v>
      </c>
      <c r="B1364" s="41" t="s">
        <v>1048</v>
      </c>
      <c r="C1364" s="26" t="s">
        <v>1024</v>
      </c>
      <c r="D1364" s="142" t="s">
        <v>2335</v>
      </c>
      <c r="E1364" s="14">
        <v>82000</v>
      </c>
      <c r="F1364" s="142"/>
    </row>
    <row r="1365" spans="1:6" ht="16.5">
      <c r="A1365" s="3">
        <f>IF(E1365="","",COUNTA($E$1102:E1365))</f>
        <v>251</v>
      </c>
      <c r="B1365" s="41" t="s">
        <v>1047</v>
      </c>
      <c r="C1365" s="26" t="s">
        <v>1024</v>
      </c>
      <c r="D1365" s="142"/>
      <c r="E1365" s="14">
        <v>113000</v>
      </c>
      <c r="F1365" s="142"/>
    </row>
    <row r="1366" spans="1:6" ht="16.5">
      <c r="A1366" s="3">
        <f>IF(E1366="","",COUNTA($E$1102:E1366))</f>
        <v>252</v>
      </c>
      <c r="B1366" s="41" t="s">
        <v>1040</v>
      </c>
      <c r="C1366" s="26" t="s">
        <v>1024</v>
      </c>
      <c r="D1366" s="142"/>
      <c r="E1366" s="14">
        <v>192000</v>
      </c>
      <c r="F1366" s="142"/>
    </row>
    <row r="1367" spans="1:6" ht="16.5">
      <c r="A1367" s="3">
        <f>IF(E1367="","",COUNTA($E$1102:E1367))</f>
        <v>253</v>
      </c>
      <c r="B1367" s="41" t="s">
        <v>1041</v>
      </c>
      <c r="C1367" s="26" t="s">
        <v>1024</v>
      </c>
      <c r="D1367" s="142"/>
      <c r="E1367" s="14">
        <v>400000</v>
      </c>
      <c r="F1367" s="142"/>
    </row>
    <row r="1368" spans="1:6" ht="16.5">
      <c r="A1368" s="3">
        <f>IF(E1368="","",COUNTA($E$1102:E1368))</f>
        <v>254</v>
      </c>
      <c r="B1368" s="41" t="s">
        <v>1042</v>
      </c>
      <c r="C1368" s="26" t="s">
        <v>1024</v>
      </c>
      <c r="D1368" s="142"/>
      <c r="E1368" s="14">
        <v>537000</v>
      </c>
      <c r="F1368" s="142"/>
    </row>
    <row r="1369" spans="1:6" ht="16.5">
      <c r="A1369" s="3">
        <f>IF(E1369="","",COUNTA($E$1102:E1369))</f>
        <v>255</v>
      </c>
      <c r="B1369" s="41" t="s">
        <v>1043</v>
      </c>
      <c r="C1369" s="26" t="s">
        <v>1024</v>
      </c>
      <c r="D1369" s="142"/>
      <c r="E1369" s="14">
        <v>768000</v>
      </c>
      <c r="F1369" s="142"/>
    </row>
    <row r="1370" spans="1:6" ht="16.5">
      <c r="A1370" s="3">
        <f>IF(E1370="","",COUNTA($E$1102:E1370))</f>
        <v>256</v>
      </c>
      <c r="B1370" s="41" t="s">
        <v>1044</v>
      </c>
      <c r="C1370" s="26" t="s">
        <v>1024</v>
      </c>
      <c r="D1370" s="142"/>
      <c r="E1370" s="14">
        <v>1937000</v>
      </c>
      <c r="F1370" s="142"/>
    </row>
    <row r="1371" spans="1:6" ht="16.5">
      <c r="A1371" s="3">
        <f>IF(E1371="","",COUNTA($E$1102:E1371))</f>
        <v>257</v>
      </c>
      <c r="B1371" s="41" t="s">
        <v>1045</v>
      </c>
      <c r="C1371" s="26" t="s">
        <v>1024</v>
      </c>
      <c r="D1371" s="142"/>
      <c r="E1371" s="14">
        <v>2330000</v>
      </c>
      <c r="F1371" s="142"/>
    </row>
    <row r="1372" spans="1:6" ht="16.5">
      <c r="A1372" s="3">
        <f>IF(E1372="","",COUNTA($E$1102:E1372))</f>
        <v>258</v>
      </c>
      <c r="B1372" s="41" t="s">
        <v>1046</v>
      </c>
      <c r="C1372" s="26" t="s">
        <v>1024</v>
      </c>
      <c r="D1372" s="142"/>
      <c r="E1372" s="14">
        <v>3596000</v>
      </c>
      <c r="F1372" s="142"/>
    </row>
    <row r="1373" spans="1:6" ht="33">
      <c r="A1373" s="3">
        <f>IF(E1373="","",COUNTA($E$1102:E1373))</f>
      </c>
      <c r="B1373" s="55" t="s">
        <v>2339</v>
      </c>
      <c r="C1373" s="26"/>
      <c r="E1373" s="14"/>
      <c r="F1373" s="142"/>
    </row>
    <row r="1374" spans="1:6" ht="16.5">
      <c r="A1374" s="3">
        <f>IF(E1374="","",COUNTA($E$1102:E1374))</f>
        <v>259</v>
      </c>
      <c r="B1374" s="41" t="s">
        <v>1049</v>
      </c>
      <c r="C1374" s="26" t="s">
        <v>1024</v>
      </c>
      <c r="D1374" s="142" t="s">
        <v>2335</v>
      </c>
      <c r="E1374" s="14">
        <v>79000</v>
      </c>
      <c r="F1374" s="142"/>
    </row>
    <row r="1375" spans="1:6" ht="16.5">
      <c r="A1375" s="3">
        <f>IF(E1375="","",COUNTA($E$1102:E1375))</f>
        <v>260</v>
      </c>
      <c r="B1375" s="41" t="s">
        <v>1050</v>
      </c>
      <c r="C1375" s="26" t="s">
        <v>1024</v>
      </c>
      <c r="D1375" s="142"/>
      <c r="E1375" s="14">
        <v>109000</v>
      </c>
      <c r="F1375" s="142"/>
    </row>
    <row r="1376" spans="1:6" ht="33">
      <c r="A1376" s="3">
        <f>IF(E1376="","",COUNTA($E$1102:E1376))</f>
      </c>
      <c r="B1376" s="55" t="s">
        <v>2340</v>
      </c>
      <c r="C1376" s="26"/>
      <c r="E1376" s="14"/>
      <c r="F1376" s="142"/>
    </row>
    <row r="1377" spans="1:6" ht="16.5">
      <c r="A1377" s="3">
        <f>IF(E1377="","",COUNTA($E$1102:E1377))</f>
        <v>261</v>
      </c>
      <c r="B1377" s="41" t="s">
        <v>1047</v>
      </c>
      <c r="C1377" s="26" t="s">
        <v>1024</v>
      </c>
      <c r="D1377" s="142" t="s">
        <v>2335</v>
      </c>
      <c r="E1377" s="14">
        <v>117000</v>
      </c>
      <c r="F1377" s="142"/>
    </row>
    <row r="1378" spans="1:6" ht="16.5">
      <c r="A1378" s="3">
        <f>IF(E1378="","",COUNTA($E$1102:E1378))</f>
        <v>262</v>
      </c>
      <c r="B1378" s="41" t="s">
        <v>1040</v>
      </c>
      <c r="C1378" s="26" t="s">
        <v>1024</v>
      </c>
      <c r="D1378" s="142"/>
      <c r="E1378" s="14">
        <v>129000</v>
      </c>
      <c r="F1378" s="142"/>
    </row>
    <row r="1379" spans="1:6" ht="16.5">
      <c r="A1379" s="3">
        <f>IF(E1379="","",COUNTA($E$1102:E1379))</f>
        <v>263</v>
      </c>
      <c r="B1379" s="41" t="s">
        <v>1041</v>
      </c>
      <c r="C1379" s="26" t="s">
        <v>1024</v>
      </c>
      <c r="D1379" s="142"/>
      <c r="E1379" s="14">
        <v>267000</v>
      </c>
      <c r="F1379" s="142"/>
    </row>
    <row r="1380" spans="1:6" ht="16.5">
      <c r="A1380" s="3">
        <f>IF(E1380="","",COUNTA($E$1102:E1380))</f>
        <v>264</v>
      </c>
      <c r="B1380" s="41" t="s">
        <v>1042</v>
      </c>
      <c r="C1380" s="26" t="s">
        <v>1024</v>
      </c>
      <c r="D1380" s="142"/>
      <c r="E1380" s="14">
        <v>280000</v>
      </c>
      <c r="F1380" s="142"/>
    </row>
    <row r="1381" spans="1:6" ht="16.5">
      <c r="A1381" s="3">
        <f>IF(E1381="","",COUNTA($E$1102:E1381))</f>
        <v>265</v>
      </c>
      <c r="B1381" s="41" t="s">
        <v>1043</v>
      </c>
      <c r="C1381" s="26" t="s">
        <v>1024</v>
      </c>
      <c r="D1381" s="142"/>
      <c r="E1381" s="14">
        <v>415000</v>
      </c>
      <c r="F1381" s="142"/>
    </row>
    <row r="1382" spans="1:6" ht="16.5">
      <c r="A1382" s="3">
        <f>IF(E1382="","",COUNTA($E$1102:E1382))</f>
        <v>266</v>
      </c>
      <c r="B1382" s="41" t="s">
        <v>1044</v>
      </c>
      <c r="C1382" s="26" t="s">
        <v>1024</v>
      </c>
      <c r="D1382" s="142"/>
      <c r="E1382" s="14">
        <v>871000</v>
      </c>
      <c r="F1382" s="142"/>
    </row>
    <row r="1383" spans="1:6" ht="16.5">
      <c r="A1383" s="3">
        <f>IF(E1383="","",COUNTA($E$1102:E1383))</f>
        <v>267</v>
      </c>
      <c r="B1383" s="41" t="s">
        <v>1045</v>
      </c>
      <c r="C1383" s="26" t="s">
        <v>1024</v>
      </c>
      <c r="D1383" s="142"/>
      <c r="E1383" s="14">
        <v>1112000</v>
      </c>
      <c r="F1383" s="142"/>
    </row>
    <row r="1384" spans="1:6" ht="16.5">
      <c r="A1384" s="3">
        <f>IF(E1384="","",COUNTA($E$1102:E1384))</f>
        <v>268</v>
      </c>
      <c r="B1384" s="41" t="s">
        <v>1046</v>
      </c>
      <c r="C1384" s="26" t="s">
        <v>1024</v>
      </c>
      <c r="D1384" s="142"/>
      <c r="E1384" s="14">
        <v>2118000</v>
      </c>
      <c r="F1384" s="142"/>
    </row>
    <row r="1385" spans="1:6" ht="33">
      <c r="A1385" s="3">
        <f>IF(E1385="","",COUNTA($E$1102:E1385))</f>
      </c>
      <c r="B1385" s="55" t="s">
        <v>2341</v>
      </c>
      <c r="C1385" s="26"/>
      <c r="E1385" s="14"/>
      <c r="F1385" s="142"/>
    </row>
    <row r="1386" spans="1:6" ht="16.5">
      <c r="A1386" s="3">
        <f>IF(E1386="","",COUNTA($E$1102:E1386))</f>
        <v>269</v>
      </c>
      <c r="B1386" s="41" t="s">
        <v>1051</v>
      </c>
      <c r="C1386" s="26" t="s">
        <v>1024</v>
      </c>
      <c r="D1386" s="142" t="s">
        <v>2335</v>
      </c>
      <c r="E1386" s="14">
        <v>101000</v>
      </c>
      <c r="F1386" s="142"/>
    </row>
    <row r="1387" spans="1:6" ht="16.5">
      <c r="A1387" s="3">
        <f>IF(E1387="","",COUNTA($E$1102:E1387))</f>
        <v>270</v>
      </c>
      <c r="B1387" s="41" t="s">
        <v>1052</v>
      </c>
      <c r="C1387" s="26" t="s">
        <v>1024</v>
      </c>
      <c r="D1387" s="142"/>
      <c r="E1387" s="14">
        <v>120000</v>
      </c>
      <c r="F1387" s="142"/>
    </row>
    <row r="1388" spans="1:6" ht="16.5">
      <c r="A1388" s="3">
        <f>IF(E1388="","",COUNTA($E$1102:E1388))</f>
        <v>271</v>
      </c>
      <c r="B1388" s="41" t="s">
        <v>1053</v>
      </c>
      <c r="C1388" s="26" t="s">
        <v>1024</v>
      </c>
      <c r="D1388" s="142"/>
      <c r="E1388" s="14">
        <v>142000</v>
      </c>
      <c r="F1388" s="142"/>
    </row>
    <row r="1389" spans="1:6" ht="16.5">
      <c r="A1389" s="3">
        <f>IF(E1389="","",COUNTA($E$1102:E1389))</f>
        <v>272</v>
      </c>
      <c r="B1389" s="41" t="s">
        <v>1054</v>
      </c>
      <c r="C1389" s="26" t="s">
        <v>1024</v>
      </c>
      <c r="D1389" s="142"/>
      <c r="E1389" s="14">
        <v>202000</v>
      </c>
      <c r="F1389" s="142"/>
    </row>
    <row r="1390" spans="1:6" ht="33">
      <c r="A1390" s="3">
        <f>IF(E1390="","",COUNTA($E$1102:E1390))</f>
      </c>
      <c r="B1390" s="55" t="s">
        <v>2342</v>
      </c>
      <c r="C1390" s="26"/>
      <c r="E1390" s="14"/>
      <c r="F1390" s="142"/>
    </row>
    <row r="1391" spans="1:6" ht="33">
      <c r="A1391" s="3">
        <f>IF(E1391="","",COUNTA($E$1102:E1391))</f>
        <v>273</v>
      </c>
      <c r="B1391" s="41" t="s">
        <v>1048</v>
      </c>
      <c r="C1391" s="26" t="s">
        <v>1055</v>
      </c>
      <c r="D1391" s="61" t="s">
        <v>2335</v>
      </c>
      <c r="E1391" s="14">
        <v>98000</v>
      </c>
      <c r="F1391" s="142"/>
    </row>
    <row r="1392" spans="1:6" ht="33">
      <c r="A1392" s="3">
        <f>IF(E1392="","",COUNTA($E$1102:E1392))</f>
      </c>
      <c r="B1392" s="55" t="s">
        <v>2343</v>
      </c>
      <c r="C1392" s="26"/>
      <c r="E1392" s="14"/>
      <c r="F1392" s="142"/>
    </row>
    <row r="1393" spans="1:6" ht="33">
      <c r="A1393" s="3">
        <f>IF(E1393="","",COUNTA($E$1102:E1393))</f>
        <v>274</v>
      </c>
      <c r="B1393" s="41" t="s">
        <v>1048</v>
      </c>
      <c r="C1393" s="26" t="s">
        <v>1024</v>
      </c>
      <c r="D1393" s="61" t="s">
        <v>2335</v>
      </c>
      <c r="E1393" s="14">
        <v>80000</v>
      </c>
      <c r="F1393" s="142"/>
    </row>
    <row r="1394" spans="1:6" ht="33">
      <c r="A1394" s="3">
        <f>IF(E1394="","",COUNTA($E$1102:E1394))</f>
      </c>
      <c r="B1394" s="55" t="s">
        <v>2344</v>
      </c>
      <c r="C1394" s="26"/>
      <c r="E1394" s="14"/>
      <c r="F1394" s="142"/>
    </row>
    <row r="1395" spans="1:6" ht="16.5">
      <c r="A1395" s="3">
        <f>IF(E1395="","",COUNTA($E$1102:E1395))</f>
        <v>275</v>
      </c>
      <c r="B1395" s="41" t="s">
        <v>1048</v>
      </c>
      <c r="C1395" s="26" t="s">
        <v>1024</v>
      </c>
      <c r="D1395" s="142" t="s">
        <v>2337</v>
      </c>
      <c r="E1395" s="14">
        <v>98000</v>
      </c>
      <c r="F1395" s="142"/>
    </row>
    <row r="1396" spans="1:6" ht="16.5">
      <c r="A1396" s="3">
        <f>IF(E1396="","",COUNTA($E$1102:E1396))</f>
        <v>276</v>
      </c>
      <c r="B1396" s="41" t="s">
        <v>1039</v>
      </c>
      <c r="C1396" s="26" t="s">
        <v>1024</v>
      </c>
      <c r="D1396" s="142"/>
      <c r="E1396" s="14">
        <v>125000</v>
      </c>
      <c r="F1396" s="142"/>
    </row>
    <row r="1397" spans="1:6" ht="16.5">
      <c r="A1397" s="3">
        <f>IF(E1397="","",COUNTA($E$1102:E1397))</f>
        <v>277</v>
      </c>
      <c r="B1397" s="41" t="s">
        <v>1040</v>
      </c>
      <c r="C1397" s="26" t="s">
        <v>1024</v>
      </c>
      <c r="D1397" s="142"/>
      <c r="E1397" s="14">
        <v>169000</v>
      </c>
      <c r="F1397" s="142"/>
    </row>
    <row r="1398" spans="1:6" ht="16.5">
      <c r="A1398" s="3">
        <f>IF(E1398="","",COUNTA($E$1102:E1398))</f>
        <v>278</v>
      </c>
      <c r="B1398" s="41" t="s">
        <v>1041</v>
      </c>
      <c r="C1398" s="26" t="s">
        <v>1024</v>
      </c>
      <c r="D1398" s="142"/>
      <c r="E1398" s="14">
        <v>255000</v>
      </c>
      <c r="F1398" s="142"/>
    </row>
    <row r="1399" spans="1:6" ht="16.5">
      <c r="A1399" s="3">
        <f>IF(E1399="","",COUNTA($E$1102:E1399))</f>
        <v>279</v>
      </c>
      <c r="B1399" s="41" t="s">
        <v>1042</v>
      </c>
      <c r="C1399" s="26" t="s">
        <v>1024</v>
      </c>
      <c r="D1399" s="142"/>
      <c r="E1399" s="14">
        <v>380000</v>
      </c>
      <c r="F1399" s="142"/>
    </row>
    <row r="1400" spans="1:6" ht="16.5">
      <c r="A1400" s="3">
        <f>IF(E1400="","",COUNTA($E$1102:E1400))</f>
        <v>280</v>
      </c>
      <c r="B1400" s="41" t="s">
        <v>1043</v>
      </c>
      <c r="C1400" s="26" t="s">
        <v>1024</v>
      </c>
      <c r="D1400" s="142"/>
      <c r="E1400" s="14">
        <v>546000</v>
      </c>
      <c r="F1400" s="142"/>
    </row>
    <row r="1401" spans="1:6" ht="66">
      <c r="A1401" s="3">
        <f>IF(E1401="","",COUNTA($E$1102:E1401))</f>
      </c>
      <c r="B1401" s="55" t="s">
        <v>2345</v>
      </c>
      <c r="C1401" s="26"/>
      <c r="E1401" s="14"/>
      <c r="F1401" s="142"/>
    </row>
    <row r="1402" spans="1:6" ht="16.5">
      <c r="A1402" s="3">
        <f>IF(E1402="","",COUNTA($E$1102:E1402))</f>
        <v>281</v>
      </c>
      <c r="B1402" s="41" t="s">
        <v>1048</v>
      </c>
      <c r="C1402" s="26" t="s">
        <v>1024</v>
      </c>
      <c r="D1402" s="155" t="s">
        <v>2346</v>
      </c>
      <c r="E1402" s="14">
        <v>636000</v>
      </c>
      <c r="F1402" s="142"/>
    </row>
    <row r="1403" spans="1:6" ht="16.5">
      <c r="A1403" s="3">
        <f>IF(E1403="","",COUNTA($E$1102:E1403))</f>
        <v>282</v>
      </c>
      <c r="B1403" s="41" t="s">
        <v>1039</v>
      </c>
      <c r="C1403" s="26" t="s">
        <v>1024</v>
      </c>
      <c r="D1403" s="155"/>
      <c r="E1403" s="14">
        <v>1950000</v>
      </c>
      <c r="F1403" s="142"/>
    </row>
    <row r="1404" spans="1:6" ht="16.5">
      <c r="A1404" s="3">
        <f>IF(E1404="","",COUNTA($E$1102:E1404))</f>
        <v>283</v>
      </c>
      <c r="B1404" s="41" t="s">
        <v>1040</v>
      </c>
      <c r="C1404" s="26" t="s">
        <v>1024</v>
      </c>
      <c r="D1404" s="155"/>
      <c r="E1404" s="14">
        <v>3990000</v>
      </c>
      <c r="F1404" s="142"/>
    </row>
    <row r="1405" spans="1:6" ht="16.5">
      <c r="A1405" s="3">
        <f>IF(E1405="","",COUNTA($E$1102:E1405))</f>
        <v>284</v>
      </c>
      <c r="B1405" s="41" t="s">
        <v>1042</v>
      </c>
      <c r="C1405" s="26" t="s">
        <v>1024</v>
      </c>
      <c r="D1405" s="155"/>
      <c r="E1405" s="14">
        <v>10800000</v>
      </c>
      <c r="F1405" s="142"/>
    </row>
    <row r="1406" spans="1:6" ht="66">
      <c r="A1406" s="3">
        <f>IF(E1406="","",COUNTA($E$1102:E1406))</f>
      </c>
      <c r="B1406" s="55" t="s">
        <v>2347</v>
      </c>
      <c r="C1406" s="26"/>
      <c r="E1406" s="14"/>
      <c r="F1406" s="142"/>
    </row>
    <row r="1407" spans="1:6" ht="16.5">
      <c r="A1407" s="3">
        <f>IF(E1407="","",COUNTA($E$1102:E1407))</f>
        <v>285</v>
      </c>
      <c r="B1407" s="41" t="s">
        <v>1043</v>
      </c>
      <c r="C1407" s="26" t="s">
        <v>1024</v>
      </c>
      <c r="D1407" s="155" t="s">
        <v>2346</v>
      </c>
      <c r="E1407" s="14">
        <v>13800000</v>
      </c>
      <c r="F1407" s="142"/>
    </row>
    <row r="1408" spans="1:6" ht="16.5">
      <c r="A1408" s="3">
        <f>IF(E1408="","",COUNTA($E$1102:E1408))</f>
        <v>286</v>
      </c>
      <c r="B1408" s="41" t="s">
        <v>1045</v>
      </c>
      <c r="C1408" s="26" t="s">
        <v>1024</v>
      </c>
      <c r="D1408" s="155"/>
      <c r="E1408" s="14">
        <v>17550000</v>
      </c>
      <c r="F1408" s="142"/>
    </row>
    <row r="1409" spans="1:6" ht="16.5">
      <c r="A1409" s="3">
        <f>IF(E1409="","",COUNTA($E$1102:E1409))</f>
        <v>287</v>
      </c>
      <c r="B1409" s="41" t="s">
        <v>1046</v>
      </c>
      <c r="C1409" s="26" t="s">
        <v>1024</v>
      </c>
      <c r="D1409" s="155"/>
      <c r="E1409" s="14">
        <v>19950000</v>
      </c>
      <c r="F1409" s="142"/>
    </row>
    <row r="1410" spans="1:6" ht="16.5">
      <c r="A1410" s="3">
        <f>IF(E1410="","",COUNTA($E$1102:E1410))</f>
        <v>288</v>
      </c>
      <c r="B1410" s="41" t="s">
        <v>1056</v>
      </c>
      <c r="C1410" s="26" t="s">
        <v>1024</v>
      </c>
      <c r="D1410" s="155"/>
      <c r="E1410" s="14">
        <v>29700000</v>
      </c>
      <c r="F1410" s="142"/>
    </row>
    <row r="1411" spans="1:6" ht="16.5">
      <c r="A1411" s="3">
        <f>IF(E1411="","",COUNTA($E$1102:E1411))</f>
        <v>289</v>
      </c>
      <c r="B1411" s="41" t="s">
        <v>1057</v>
      </c>
      <c r="C1411" s="26" t="s">
        <v>1024</v>
      </c>
      <c r="D1411" s="155"/>
      <c r="E1411" s="14">
        <v>43950000</v>
      </c>
      <c r="F1411" s="142"/>
    </row>
    <row r="1412" spans="1:6" ht="16.5">
      <c r="A1412" s="3">
        <f>IF(E1412="","",COUNTA($E$1102:E1412))</f>
      </c>
      <c r="B1412" s="55" t="s">
        <v>2348</v>
      </c>
      <c r="C1412" s="26"/>
      <c r="E1412" s="14"/>
      <c r="F1412" s="142"/>
    </row>
    <row r="1413" spans="1:6" ht="16.5">
      <c r="A1413" s="3">
        <f>IF(E1413="","",COUNTA($E$1102:E1413))</f>
        <v>290</v>
      </c>
      <c r="B1413" s="41" t="s">
        <v>1058</v>
      </c>
      <c r="C1413" s="26" t="s">
        <v>1024</v>
      </c>
      <c r="D1413" s="87" t="s">
        <v>2349</v>
      </c>
      <c r="E1413" s="14">
        <v>9360000</v>
      </c>
      <c r="F1413" s="142"/>
    </row>
    <row r="1414" spans="1:6" ht="16.5">
      <c r="A1414" s="3">
        <f>IF(E1414="","",COUNTA($E$1102:E1414))</f>
      </c>
      <c r="B1414" s="55" t="s">
        <v>1059</v>
      </c>
      <c r="C1414" s="26"/>
      <c r="E1414" s="14"/>
      <c r="F1414" s="142"/>
    </row>
    <row r="1415" spans="1:6" ht="16.5">
      <c r="A1415" s="3">
        <f>IF(E1415="","",COUNTA($E$1102:E1415))</f>
        <v>291</v>
      </c>
      <c r="B1415" s="41" t="s">
        <v>1058</v>
      </c>
      <c r="C1415" s="26" t="s">
        <v>1024</v>
      </c>
      <c r="E1415" s="14">
        <v>9360000</v>
      </c>
      <c r="F1415" s="142"/>
    </row>
    <row r="1416" spans="1:6" ht="16.5">
      <c r="A1416" s="3">
        <f>IF(E1416="","",COUNTA($E$1102:E1416))</f>
      </c>
      <c r="B1416" s="55" t="s">
        <v>2350</v>
      </c>
      <c r="C1416" s="26"/>
      <c r="E1416" s="14"/>
      <c r="F1416" s="142"/>
    </row>
    <row r="1417" spans="1:6" ht="16.5">
      <c r="A1417" s="3">
        <f>IF(E1417="","",COUNTA($E$1102:E1417))</f>
        <v>292</v>
      </c>
      <c r="B1417" s="41" t="s">
        <v>1060</v>
      </c>
      <c r="C1417" s="26" t="s">
        <v>1024</v>
      </c>
      <c r="D1417" s="142" t="s">
        <v>2351</v>
      </c>
      <c r="E1417" s="14">
        <v>6400</v>
      </c>
      <c r="F1417" s="142"/>
    </row>
    <row r="1418" spans="1:6" ht="16.5">
      <c r="A1418" s="3">
        <f>IF(E1418="","",COUNTA($E$1102:E1418))</f>
        <v>293</v>
      </c>
      <c r="B1418" s="41" t="s">
        <v>1061</v>
      </c>
      <c r="C1418" s="26" t="s">
        <v>1024</v>
      </c>
      <c r="D1418" s="142"/>
      <c r="E1418" s="14">
        <v>10200</v>
      </c>
      <c r="F1418" s="142"/>
    </row>
    <row r="1419" spans="1:6" ht="16.5">
      <c r="A1419" s="3">
        <f>IF(E1419="","",COUNTA($E$1102:E1419))</f>
        <v>294</v>
      </c>
      <c r="B1419" s="41" t="s">
        <v>1062</v>
      </c>
      <c r="C1419" s="26" t="s">
        <v>1024</v>
      </c>
      <c r="D1419" s="142"/>
      <c r="E1419" s="14">
        <v>18400</v>
      </c>
      <c r="F1419" s="142"/>
    </row>
    <row r="1420" spans="1:6" ht="16.5">
      <c r="A1420" s="3">
        <f>IF(E1420="","",COUNTA($E$1102:E1420))</f>
        <v>295</v>
      </c>
      <c r="B1420" s="41" t="s">
        <v>1063</v>
      </c>
      <c r="C1420" s="26" t="s">
        <v>1024</v>
      </c>
      <c r="D1420" s="142"/>
      <c r="E1420" s="14">
        <v>28400</v>
      </c>
      <c r="F1420" s="142"/>
    </row>
    <row r="1421" spans="1:6" ht="16.5">
      <c r="A1421" s="3">
        <f>IF(E1421="","",COUNTA($E$1102:E1421))</f>
        <v>296</v>
      </c>
      <c r="B1421" s="41" t="s">
        <v>1064</v>
      </c>
      <c r="C1421" s="26" t="s">
        <v>1024</v>
      </c>
      <c r="D1421" s="142"/>
      <c r="E1421" s="14">
        <v>36100</v>
      </c>
      <c r="F1421" s="142"/>
    </row>
    <row r="1422" spans="1:6" ht="16.5">
      <c r="A1422" s="3">
        <f>IF(E1422="","",COUNTA($E$1102:E1422))</f>
        <v>297</v>
      </c>
      <c r="B1422" s="41" t="s">
        <v>1065</v>
      </c>
      <c r="C1422" s="26" t="s">
        <v>1024</v>
      </c>
      <c r="D1422" s="142"/>
      <c r="E1422" s="14">
        <v>57000</v>
      </c>
      <c r="F1422" s="142"/>
    </row>
    <row r="1423" spans="1:6" ht="16.5">
      <c r="A1423" s="3">
        <f>IF(E1423="","",COUNTA($E$1102:E1423))</f>
        <v>298</v>
      </c>
      <c r="B1423" s="41" t="s">
        <v>1066</v>
      </c>
      <c r="C1423" s="26" t="s">
        <v>1024</v>
      </c>
      <c r="D1423" s="142"/>
      <c r="E1423" s="14">
        <v>96700</v>
      </c>
      <c r="F1423" s="142"/>
    </row>
    <row r="1424" spans="1:6" ht="16.5">
      <c r="A1424" s="3">
        <f>IF(E1424="","",COUNTA($E$1102:E1424))</f>
        <v>299</v>
      </c>
      <c r="B1424" s="41" t="s">
        <v>1067</v>
      </c>
      <c r="C1424" s="26" t="s">
        <v>1024</v>
      </c>
      <c r="D1424" s="142"/>
      <c r="E1424" s="14">
        <v>137900</v>
      </c>
      <c r="F1424" s="142"/>
    </row>
    <row r="1425" spans="1:6" ht="16.5">
      <c r="A1425" s="3">
        <f>IF(E1425="","",COUNTA($E$1102:E1425))</f>
        <v>300</v>
      </c>
      <c r="B1425" s="41" t="s">
        <v>1068</v>
      </c>
      <c r="C1425" s="26" t="s">
        <v>1024</v>
      </c>
      <c r="D1425" s="142"/>
      <c r="E1425" s="14">
        <v>241900</v>
      </c>
      <c r="F1425" s="142"/>
    </row>
    <row r="1426" spans="1:6" ht="16.5">
      <c r="A1426" s="3">
        <f>IF(E1426="","",COUNTA($E$1102:E1426))</f>
        <v>301</v>
      </c>
      <c r="B1426" s="41" t="s">
        <v>1069</v>
      </c>
      <c r="C1426" s="26" t="s">
        <v>1024</v>
      </c>
      <c r="D1426" s="142"/>
      <c r="E1426" s="14">
        <v>8500</v>
      </c>
      <c r="F1426" s="142"/>
    </row>
    <row r="1427" spans="1:6" ht="16.5">
      <c r="A1427" s="3">
        <f>IF(E1427="","",COUNTA($E$1102:E1427))</f>
        <v>302</v>
      </c>
      <c r="B1427" s="41" t="s">
        <v>1070</v>
      </c>
      <c r="C1427" s="26" t="s">
        <v>1024</v>
      </c>
      <c r="D1427" s="142"/>
      <c r="E1427" s="14">
        <v>14500</v>
      </c>
      <c r="F1427" s="142"/>
    </row>
    <row r="1428" spans="1:6" ht="16.5">
      <c r="A1428" s="3">
        <f>IF(E1428="","",COUNTA($E$1102:E1428))</f>
        <v>303</v>
      </c>
      <c r="B1428" s="41" t="s">
        <v>1071</v>
      </c>
      <c r="C1428" s="26" t="s">
        <v>1024</v>
      </c>
      <c r="D1428" s="142"/>
      <c r="E1428" s="14">
        <v>21700</v>
      </c>
      <c r="F1428" s="142"/>
    </row>
    <row r="1429" spans="1:6" ht="16.5">
      <c r="A1429" s="3">
        <f>IF(E1429="","",COUNTA($E$1102:E1429))</f>
        <v>304</v>
      </c>
      <c r="B1429" s="41" t="s">
        <v>1072</v>
      </c>
      <c r="C1429" s="26" t="s">
        <v>1024</v>
      </c>
      <c r="D1429" s="142"/>
      <c r="E1429" s="14">
        <v>27200</v>
      </c>
      <c r="F1429" s="142"/>
    </row>
    <row r="1430" spans="1:6" ht="16.5">
      <c r="A1430" s="3">
        <f>IF(E1430="","",COUNTA($E$1102:E1430))</f>
        <v>305</v>
      </c>
      <c r="B1430" s="41" t="s">
        <v>1073</v>
      </c>
      <c r="C1430" s="26" t="s">
        <v>1024</v>
      </c>
      <c r="D1430" s="142"/>
      <c r="E1430" s="14">
        <v>44600</v>
      </c>
      <c r="F1430" s="142"/>
    </row>
    <row r="1431" spans="1:6" ht="16.5">
      <c r="A1431" s="3">
        <f>IF(E1431="","",COUNTA($E$1102:E1431))</f>
        <v>306</v>
      </c>
      <c r="B1431" s="41" t="s">
        <v>1074</v>
      </c>
      <c r="C1431" s="26" t="s">
        <v>1024</v>
      </c>
      <c r="D1431" s="142"/>
      <c r="E1431" s="14">
        <v>93200</v>
      </c>
      <c r="F1431" s="142"/>
    </row>
    <row r="1432" spans="1:6" ht="16.5">
      <c r="A1432" s="3">
        <f>IF(E1432="","",COUNTA($E$1102:E1432))</f>
        <v>307</v>
      </c>
      <c r="B1432" s="41" t="s">
        <v>1075</v>
      </c>
      <c r="C1432" s="26" t="s">
        <v>1024</v>
      </c>
      <c r="D1432" s="142"/>
      <c r="E1432" s="14">
        <v>105500</v>
      </c>
      <c r="F1432" s="142"/>
    </row>
    <row r="1433" spans="1:6" ht="16.5">
      <c r="A1433" s="3">
        <f>IF(E1433="","",COUNTA($E$1102:E1433))</f>
        <v>308</v>
      </c>
      <c r="B1433" s="41" t="s">
        <v>1076</v>
      </c>
      <c r="C1433" s="26" t="s">
        <v>1024</v>
      </c>
      <c r="D1433" s="142"/>
      <c r="E1433" s="14">
        <v>174600</v>
      </c>
      <c r="F1433" s="142"/>
    </row>
    <row r="1434" spans="1:6" ht="16.5">
      <c r="A1434" s="3">
        <f>IF(E1434="","",COUNTA($E$1102:E1434))</f>
        <v>309</v>
      </c>
      <c r="B1434" s="41" t="s">
        <v>1077</v>
      </c>
      <c r="C1434" s="26" t="s">
        <v>1024</v>
      </c>
      <c r="D1434" s="142"/>
      <c r="E1434" s="14">
        <v>6100</v>
      </c>
      <c r="F1434" s="142"/>
    </row>
    <row r="1435" spans="1:6" ht="16.5">
      <c r="A1435" s="3">
        <f>IF(E1435="","",COUNTA($E$1102:E1435))</f>
        <v>310</v>
      </c>
      <c r="B1435" s="41" t="s">
        <v>1078</v>
      </c>
      <c r="C1435" s="26" t="s">
        <v>1024</v>
      </c>
      <c r="D1435" s="142"/>
      <c r="E1435" s="14">
        <v>8500</v>
      </c>
      <c r="F1435" s="142"/>
    </row>
    <row r="1436" spans="1:6" ht="16.5">
      <c r="A1436" s="3">
        <f>IF(E1436="","",COUNTA($E$1102:E1436))</f>
        <v>311</v>
      </c>
      <c r="B1436" s="41" t="s">
        <v>1079</v>
      </c>
      <c r="C1436" s="26" t="s">
        <v>1024</v>
      </c>
      <c r="D1436" s="142"/>
      <c r="E1436" s="14">
        <v>14500</v>
      </c>
      <c r="F1436" s="142"/>
    </row>
    <row r="1437" spans="1:6" ht="16.5">
      <c r="A1437" s="3">
        <f>IF(E1437="","",COUNTA($E$1102:E1437))</f>
        <v>312</v>
      </c>
      <c r="B1437" s="41" t="s">
        <v>1080</v>
      </c>
      <c r="C1437" s="26" t="s">
        <v>1024</v>
      </c>
      <c r="D1437" s="142"/>
      <c r="E1437" s="14">
        <v>21700</v>
      </c>
      <c r="F1437" s="142"/>
    </row>
    <row r="1438" spans="1:6" ht="16.5">
      <c r="A1438" s="3">
        <f>IF(E1438="","",COUNTA($E$1102:E1438))</f>
        <v>313</v>
      </c>
      <c r="B1438" s="41" t="s">
        <v>1081</v>
      </c>
      <c r="C1438" s="26" t="s">
        <v>1024</v>
      </c>
      <c r="D1438" s="142"/>
      <c r="E1438" s="14">
        <v>27200</v>
      </c>
      <c r="F1438" s="142"/>
    </row>
    <row r="1439" spans="1:6" ht="16.5">
      <c r="A1439" s="3">
        <f>IF(E1439="","",COUNTA($E$1102:E1439))</f>
        <v>314</v>
      </c>
      <c r="B1439" s="41" t="s">
        <v>1082</v>
      </c>
      <c r="C1439" s="26" t="s">
        <v>1024</v>
      </c>
      <c r="D1439" s="142"/>
      <c r="E1439" s="14">
        <v>44300</v>
      </c>
      <c r="F1439" s="142"/>
    </row>
    <row r="1440" spans="1:6" ht="16.5">
      <c r="A1440" s="3">
        <f>IF(E1440="","",COUNTA($E$1102:E1440))</f>
        <v>315</v>
      </c>
      <c r="B1440" s="41" t="s">
        <v>1083</v>
      </c>
      <c r="C1440" s="26" t="s">
        <v>1024</v>
      </c>
      <c r="D1440" s="142"/>
      <c r="E1440" s="14">
        <v>73100</v>
      </c>
      <c r="F1440" s="142"/>
    </row>
    <row r="1441" spans="1:6" ht="16.5">
      <c r="A1441" s="3">
        <f>IF(E1441="","",COUNTA($E$1102:E1441))</f>
        <v>316</v>
      </c>
      <c r="B1441" s="41" t="s">
        <v>1084</v>
      </c>
      <c r="C1441" s="26" t="s">
        <v>1024</v>
      </c>
      <c r="D1441" s="142"/>
      <c r="E1441" s="14">
        <v>96600</v>
      </c>
      <c r="F1441" s="142"/>
    </row>
    <row r="1442" spans="1:6" ht="16.5">
      <c r="A1442" s="3">
        <f>IF(E1442="","",COUNTA($E$1102:E1442))</f>
        <v>317</v>
      </c>
      <c r="B1442" s="41" t="s">
        <v>1085</v>
      </c>
      <c r="C1442" s="26" t="s">
        <v>1024</v>
      </c>
      <c r="D1442" s="142"/>
      <c r="E1442" s="14">
        <v>165500</v>
      </c>
      <c r="F1442" s="142"/>
    </row>
    <row r="1443" spans="1:6" ht="16.5">
      <c r="A1443" s="3">
        <f>IF(E1443="","",COUNTA($E$1102:E1443))</f>
        <v>318</v>
      </c>
      <c r="B1443" s="41" t="s">
        <v>1086</v>
      </c>
      <c r="C1443" s="26" t="s">
        <v>1024</v>
      </c>
      <c r="D1443" s="142"/>
      <c r="E1443" s="14">
        <v>6400</v>
      </c>
      <c r="F1443" s="142"/>
    </row>
    <row r="1444" spans="1:6" ht="16.5">
      <c r="A1444" s="3">
        <f>IF(E1444="","",COUNTA($E$1102:E1444))</f>
        <v>319</v>
      </c>
      <c r="B1444" s="41" t="s">
        <v>1087</v>
      </c>
      <c r="C1444" s="26" t="s">
        <v>1024</v>
      </c>
      <c r="D1444" s="142"/>
      <c r="E1444" s="14">
        <v>8400</v>
      </c>
      <c r="F1444" s="142"/>
    </row>
    <row r="1445" spans="1:6" ht="16.5">
      <c r="A1445" s="3">
        <f>IF(E1445="","",COUNTA($E$1102:E1445))</f>
        <v>320</v>
      </c>
      <c r="B1445" s="41" t="s">
        <v>1088</v>
      </c>
      <c r="C1445" s="26" t="s">
        <v>1024</v>
      </c>
      <c r="D1445" s="142"/>
      <c r="E1445" s="14">
        <v>14500</v>
      </c>
      <c r="F1445" s="142"/>
    </row>
    <row r="1446" spans="1:6" ht="16.5">
      <c r="A1446" s="3">
        <f>IF(E1446="","",COUNTA($E$1102:E1446))</f>
        <v>321</v>
      </c>
      <c r="B1446" s="41" t="s">
        <v>1089</v>
      </c>
      <c r="C1446" s="26" t="s">
        <v>1024</v>
      </c>
      <c r="D1446" s="142"/>
      <c r="E1446" s="14">
        <v>21500</v>
      </c>
      <c r="F1446" s="142"/>
    </row>
    <row r="1447" spans="1:6" ht="16.5">
      <c r="A1447" s="3">
        <f>IF(E1447="","",COUNTA($E$1102:E1447))</f>
        <v>322</v>
      </c>
      <c r="B1447" s="41" t="s">
        <v>1090</v>
      </c>
      <c r="C1447" s="26" t="s">
        <v>1024</v>
      </c>
      <c r="D1447" s="142"/>
      <c r="E1447" s="14">
        <v>27000</v>
      </c>
      <c r="F1447" s="142"/>
    </row>
    <row r="1448" spans="1:6" ht="16.5">
      <c r="A1448" s="3">
        <f>IF(E1448="","",COUNTA($E$1102:E1448))</f>
        <v>323</v>
      </c>
      <c r="B1448" s="41" t="s">
        <v>1091</v>
      </c>
      <c r="C1448" s="26" t="s">
        <v>1024</v>
      </c>
      <c r="D1448" s="142"/>
      <c r="E1448" s="14">
        <v>44300</v>
      </c>
      <c r="F1448" s="142"/>
    </row>
    <row r="1449" spans="1:6" ht="16.5">
      <c r="A1449" s="3">
        <f>IF(E1449="","",COUNTA($E$1102:E1449))</f>
        <v>324</v>
      </c>
      <c r="B1449" s="41" t="s">
        <v>1092</v>
      </c>
      <c r="C1449" s="26" t="s">
        <v>1024</v>
      </c>
      <c r="D1449" s="142"/>
      <c r="E1449" s="14">
        <v>73100</v>
      </c>
      <c r="F1449" s="142"/>
    </row>
    <row r="1450" spans="1:6" ht="16.5">
      <c r="A1450" s="3">
        <f>IF(E1450="","",COUNTA($E$1102:E1450))</f>
        <v>325</v>
      </c>
      <c r="B1450" s="41" t="s">
        <v>1093</v>
      </c>
      <c r="C1450" s="26" t="s">
        <v>1024</v>
      </c>
      <c r="D1450" s="142"/>
      <c r="E1450" s="14">
        <v>98500</v>
      </c>
      <c r="F1450" s="142"/>
    </row>
    <row r="1451" spans="1:6" ht="16.5">
      <c r="A1451" s="3">
        <f>IF(E1451="","",COUNTA($E$1102:E1451))</f>
        <v>326</v>
      </c>
      <c r="B1451" s="41" t="s">
        <v>1094</v>
      </c>
      <c r="C1451" s="26" t="s">
        <v>1024</v>
      </c>
      <c r="D1451" s="142"/>
      <c r="E1451" s="14">
        <v>168700</v>
      </c>
      <c r="F1451" s="142"/>
    </row>
    <row r="1452" spans="1:6" ht="16.5">
      <c r="A1452" s="3">
        <f>IF(E1452="","",COUNTA($E$1102:E1452))</f>
        <v>327</v>
      </c>
      <c r="B1452" s="41" t="s">
        <v>1095</v>
      </c>
      <c r="C1452" s="26" t="s">
        <v>1024</v>
      </c>
      <c r="D1452" s="142"/>
      <c r="E1452" s="14">
        <v>8200</v>
      </c>
      <c r="F1452" s="142"/>
    </row>
    <row r="1453" spans="1:6" ht="16.5">
      <c r="A1453" s="3">
        <f>IF(E1453="","",COUNTA($E$1102:E1453))</f>
        <v>328</v>
      </c>
      <c r="B1453" s="41" t="s">
        <v>1096</v>
      </c>
      <c r="C1453" s="26" t="s">
        <v>1024</v>
      </c>
      <c r="D1453" s="142"/>
      <c r="E1453" s="14">
        <v>8300</v>
      </c>
      <c r="F1453" s="142"/>
    </row>
    <row r="1454" spans="1:6" ht="16.5">
      <c r="A1454" s="3">
        <f>IF(E1454="","",COUNTA($E$1102:E1454))</f>
        <v>329</v>
      </c>
      <c r="B1454" s="41" t="s">
        <v>1097</v>
      </c>
      <c r="C1454" s="26" t="s">
        <v>1024</v>
      </c>
      <c r="D1454" s="142"/>
      <c r="E1454" s="14">
        <v>14000</v>
      </c>
      <c r="F1454" s="142"/>
    </row>
    <row r="1455" spans="1:6" ht="16.5">
      <c r="A1455" s="3">
        <f>IF(E1455="","",COUNTA($E$1102:E1455))</f>
        <v>330</v>
      </c>
      <c r="B1455" s="41" t="s">
        <v>1098</v>
      </c>
      <c r="C1455" s="26" t="s">
        <v>1024</v>
      </c>
      <c r="D1455" s="142"/>
      <c r="E1455" s="14">
        <v>21700</v>
      </c>
      <c r="F1455" s="142"/>
    </row>
    <row r="1456" spans="1:6" ht="16.5">
      <c r="A1456" s="3">
        <f>IF(E1456="","",COUNTA($E$1102:E1456))</f>
        <v>331</v>
      </c>
      <c r="B1456" s="41" t="s">
        <v>1099</v>
      </c>
      <c r="C1456" s="26" t="s">
        <v>1024</v>
      </c>
      <c r="D1456" s="142"/>
      <c r="E1456" s="14">
        <v>24800</v>
      </c>
      <c r="F1456" s="142"/>
    </row>
    <row r="1457" spans="1:6" ht="16.5">
      <c r="A1457" s="3">
        <f>IF(E1457="","",COUNTA($E$1102:E1457))</f>
        <v>332</v>
      </c>
      <c r="B1457" s="41" t="s">
        <v>1100</v>
      </c>
      <c r="C1457" s="26" t="s">
        <v>1024</v>
      </c>
      <c r="D1457" s="142"/>
      <c r="E1457" s="14">
        <v>44300</v>
      </c>
      <c r="F1457" s="142"/>
    </row>
    <row r="1458" spans="1:6" ht="16.5">
      <c r="A1458" s="3">
        <f>IF(E1458="","",COUNTA($E$1102:E1458))</f>
        <v>333</v>
      </c>
      <c r="B1458" s="41" t="s">
        <v>1101</v>
      </c>
      <c r="C1458" s="26" t="s">
        <v>1024</v>
      </c>
      <c r="D1458" s="142"/>
      <c r="E1458" s="14">
        <v>76800</v>
      </c>
      <c r="F1458" s="142"/>
    </row>
    <row r="1459" spans="1:6" ht="16.5">
      <c r="A1459" s="3">
        <f>IF(E1459="","",COUNTA($E$1102:E1459))</f>
        <v>334</v>
      </c>
      <c r="B1459" s="41" t="s">
        <v>1102</v>
      </c>
      <c r="C1459" s="26" t="s">
        <v>1024</v>
      </c>
      <c r="D1459" s="142"/>
      <c r="E1459" s="14">
        <v>105000</v>
      </c>
      <c r="F1459" s="142"/>
    </row>
    <row r="1460" spans="1:6" ht="16.5">
      <c r="A1460" s="3">
        <f>IF(E1460="","",COUNTA($E$1102:E1460))</f>
        <v>335</v>
      </c>
      <c r="B1460" s="41" t="s">
        <v>1103</v>
      </c>
      <c r="C1460" s="26" t="s">
        <v>1024</v>
      </c>
      <c r="D1460" s="142"/>
      <c r="E1460" s="14">
        <v>193200</v>
      </c>
      <c r="F1460" s="142"/>
    </row>
    <row r="1461" spans="1:6" ht="16.5">
      <c r="A1461" s="3">
        <f>IF(E1461="","",COUNTA($E$1102:E1461))</f>
        <v>336</v>
      </c>
      <c r="B1461" s="41" t="s">
        <v>1104</v>
      </c>
      <c r="C1461" s="26" t="s">
        <v>1024</v>
      </c>
      <c r="D1461" s="142"/>
      <c r="E1461" s="14">
        <v>21700</v>
      </c>
      <c r="F1461" s="142"/>
    </row>
    <row r="1462" spans="1:6" ht="16.5">
      <c r="A1462" s="3">
        <f>IF(E1462="","",COUNTA($E$1102:E1462))</f>
        <v>337</v>
      </c>
      <c r="B1462" s="41" t="s">
        <v>1105</v>
      </c>
      <c r="C1462" s="26" t="s">
        <v>1024</v>
      </c>
      <c r="D1462" s="142"/>
      <c r="E1462" s="14">
        <v>27800</v>
      </c>
      <c r="F1462" s="142"/>
    </row>
    <row r="1463" spans="1:6" ht="16.5">
      <c r="A1463" s="3">
        <f>IF(E1463="","",COUNTA($E$1102:E1463))</f>
        <v>338</v>
      </c>
      <c r="B1463" s="41" t="s">
        <v>1106</v>
      </c>
      <c r="C1463" s="26" t="s">
        <v>1024</v>
      </c>
      <c r="D1463" s="142"/>
      <c r="E1463" s="14">
        <v>44800</v>
      </c>
      <c r="F1463" s="142"/>
    </row>
    <row r="1464" spans="1:6" ht="16.5">
      <c r="A1464" s="3">
        <f>IF(E1464="","",COUNTA($E$1102:E1464))</f>
        <v>339</v>
      </c>
      <c r="B1464" s="41" t="s">
        <v>1107</v>
      </c>
      <c r="C1464" s="26" t="s">
        <v>1024</v>
      </c>
      <c r="D1464" s="142"/>
      <c r="E1464" s="14">
        <v>63700</v>
      </c>
      <c r="F1464" s="142"/>
    </row>
    <row r="1465" spans="1:6" ht="16.5">
      <c r="A1465" s="3">
        <f>IF(E1465="","",COUNTA($E$1102:E1465))</f>
        <v>340</v>
      </c>
      <c r="B1465" s="41" t="s">
        <v>1108</v>
      </c>
      <c r="C1465" s="26" t="s">
        <v>1024</v>
      </c>
      <c r="D1465" s="142"/>
      <c r="E1465" s="14">
        <v>87000</v>
      </c>
      <c r="F1465" s="142"/>
    </row>
    <row r="1466" spans="1:6" ht="16.5">
      <c r="A1466" s="3">
        <f>IF(E1466="","",COUNTA($E$1102:E1466))</f>
        <v>341</v>
      </c>
      <c r="B1466" s="41" t="s">
        <v>1109</v>
      </c>
      <c r="C1466" s="26" t="s">
        <v>1024</v>
      </c>
      <c r="D1466" s="142"/>
      <c r="E1466" s="14">
        <v>120000</v>
      </c>
      <c r="F1466" s="142"/>
    </row>
    <row r="1467" spans="1:6" ht="16.5">
      <c r="A1467" s="3">
        <f>IF(E1467="","",COUNTA($E$1102:E1467))</f>
        <v>342</v>
      </c>
      <c r="B1467" s="41" t="s">
        <v>1110</v>
      </c>
      <c r="C1467" s="26" t="s">
        <v>1024</v>
      </c>
      <c r="D1467" s="142"/>
      <c r="E1467" s="14">
        <v>210000</v>
      </c>
      <c r="F1467" s="142"/>
    </row>
    <row r="1468" spans="1:6" ht="16.5">
      <c r="A1468" s="3">
        <f>IF(E1468="","",COUNTA($E$1102:E1468))</f>
        <v>343</v>
      </c>
      <c r="B1468" s="41" t="s">
        <v>1111</v>
      </c>
      <c r="C1468" s="26" t="s">
        <v>1024</v>
      </c>
      <c r="D1468" s="142"/>
      <c r="E1468" s="14">
        <v>295900</v>
      </c>
      <c r="F1468" s="142"/>
    </row>
    <row r="1469" spans="1:6" ht="16.5">
      <c r="A1469" s="3">
        <f>IF(E1469="","",COUNTA($E$1102:E1469))</f>
        <v>344</v>
      </c>
      <c r="B1469" s="41" t="s">
        <v>1112</v>
      </c>
      <c r="C1469" s="26" t="s">
        <v>1024</v>
      </c>
      <c r="D1469" s="142"/>
      <c r="E1469" s="14">
        <v>490800</v>
      </c>
      <c r="F1469" s="142"/>
    </row>
    <row r="1470" spans="1:6" ht="16.5">
      <c r="A1470" s="3">
        <f>IF(E1470="","",COUNTA($E$1102:E1470))</f>
        <v>345</v>
      </c>
      <c r="B1470" s="41" t="s">
        <v>1113</v>
      </c>
      <c r="C1470" s="26" t="s">
        <v>1024</v>
      </c>
      <c r="D1470" s="142"/>
      <c r="E1470" s="14">
        <v>9200</v>
      </c>
      <c r="F1470" s="142"/>
    </row>
    <row r="1471" spans="1:6" ht="16.5">
      <c r="A1471" s="3">
        <f>IF(E1471="","",COUNTA($E$1102:E1471))</f>
        <v>346</v>
      </c>
      <c r="B1471" s="41" t="s">
        <v>1114</v>
      </c>
      <c r="C1471" s="26" t="s">
        <v>1024</v>
      </c>
      <c r="D1471" s="142"/>
      <c r="E1471" s="14">
        <v>14800</v>
      </c>
      <c r="F1471" s="142"/>
    </row>
    <row r="1472" spans="1:6" ht="16.5">
      <c r="A1472" s="3">
        <f>IF(E1472="","",COUNTA($E$1102:E1472))</f>
        <v>347</v>
      </c>
      <c r="B1472" s="41" t="s">
        <v>1115</v>
      </c>
      <c r="C1472" s="26" t="s">
        <v>1024</v>
      </c>
      <c r="D1472" s="142"/>
      <c r="E1472" s="14">
        <v>25200</v>
      </c>
      <c r="F1472" s="142"/>
    </row>
    <row r="1473" spans="1:6" ht="16.5">
      <c r="A1473" s="3">
        <f>IF(E1473="","",COUNTA($E$1102:E1473))</f>
        <v>348</v>
      </c>
      <c r="B1473" s="41" t="s">
        <v>1116</v>
      </c>
      <c r="C1473" s="26" t="s">
        <v>1024</v>
      </c>
      <c r="D1473" s="142"/>
      <c r="E1473" s="14">
        <v>38300</v>
      </c>
      <c r="F1473" s="142"/>
    </row>
    <row r="1474" spans="1:6" ht="16.5">
      <c r="A1474" s="3">
        <f>IF(E1474="","",COUNTA($E$1102:E1474))</f>
        <v>349</v>
      </c>
      <c r="B1474" s="41" t="s">
        <v>1117</v>
      </c>
      <c r="C1474" s="26" t="s">
        <v>1024</v>
      </c>
      <c r="D1474" s="142"/>
      <c r="E1474" s="14">
        <v>44900</v>
      </c>
      <c r="F1474" s="142"/>
    </row>
    <row r="1475" spans="1:6" ht="16.5">
      <c r="A1475" s="3">
        <f>IF(E1475="","",COUNTA($E$1102:E1475))</f>
        <v>350</v>
      </c>
      <c r="B1475" s="41" t="s">
        <v>1118</v>
      </c>
      <c r="C1475" s="26" t="s">
        <v>1024</v>
      </c>
      <c r="D1475" s="142"/>
      <c r="E1475" s="14">
        <v>73700</v>
      </c>
      <c r="F1475" s="142"/>
    </row>
    <row r="1476" spans="1:6" ht="16.5">
      <c r="A1476" s="3">
        <f>IF(E1476="","",COUNTA($E$1102:E1476))</f>
        <v>351</v>
      </c>
      <c r="B1476" s="41" t="s">
        <v>1119</v>
      </c>
      <c r="C1476" s="26" t="s">
        <v>1024</v>
      </c>
      <c r="D1476" s="142"/>
      <c r="E1476" s="14">
        <v>118800</v>
      </c>
      <c r="F1476" s="142"/>
    </row>
    <row r="1477" spans="1:6" ht="16.5">
      <c r="A1477" s="3">
        <f>IF(E1477="","",COUNTA($E$1102:E1477))</f>
        <v>352</v>
      </c>
      <c r="B1477" s="41" t="s">
        <v>1120</v>
      </c>
      <c r="C1477" s="26" t="s">
        <v>1024</v>
      </c>
      <c r="D1477" s="142"/>
      <c r="E1477" s="14">
        <v>172800</v>
      </c>
      <c r="F1477" s="142"/>
    </row>
    <row r="1478" spans="1:6" ht="16.5">
      <c r="A1478" s="3">
        <f>IF(E1478="","",COUNTA($E$1102:E1478))</f>
        <v>353</v>
      </c>
      <c r="B1478" s="41" t="s">
        <v>1121</v>
      </c>
      <c r="C1478" s="26" t="s">
        <v>1024</v>
      </c>
      <c r="D1478" s="142"/>
      <c r="E1478" s="14">
        <v>313200</v>
      </c>
      <c r="F1478" s="142"/>
    </row>
    <row r="1479" spans="1:6" ht="16.5">
      <c r="A1479" s="3">
        <f>IF(E1479="","",COUNTA($E$1102:E1479))</f>
        <v>354</v>
      </c>
      <c r="B1479" s="41" t="s">
        <v>1122</v>
      </c>
      <c r="C1479" s="26" t="s">
        <v>1024</v>
      </c>
      <c r="D1479" s="142"/>
      <c r="E1479" s="14">
        <v>16700</v>
      </c>
      <c r="F1479" s="142"/>
    </row>
    <row r="1480" spans="1:6" ht="16.5">
      <c r="A1480" s="3">
        <f>IF(E1480="","",COUNTA($E$1102:E1480))</f>
        <v>355</v>
      </c>
      <c r="B1480" s="41" t="s">
        <v>1123</v>
      </c>
      <c r="C1480" s="26" t="s">
        <v>1024</v>
      </c>
      <c r="D1480" s="142"/>
      <c r="E1480" s="14">
        <v>27200</v>
      </c>
      <c r="F1480" s="142"/>
    </row>
    <row r="1481" spans="1:6" ht="16.5">
      <c r="A1481" s="3">
        <f>IF(E1481="","",COUNTA($E$1102:E1481))</f>
        <v>356</v>
      </c>
      <c r="B1481" s="41" t="s">
        <v>1124</v>
      </c>
      <c r="C1481" s="26" t="s">
        <v>1024</v>
      </c>
      <c r="D1481" s="142"/>
      <c r="E1481" s="14">
        <v>44600</v>
      </c>
      <c r="F1481" s="142"/>
    </row>
    <row r="1482" spans="1:6" ht="16.5">
      <c r="A1482" s="3">
        <f>IF(E1482="","",COUNTA($E$1102:E1482))</f>
        <v>357</v>
      </c>
      <c r="B1482" s="41" t="s">
        <v>1125</v>
      </c>
      <c r="C1482" s="26" t="s">
        <v>1024</v>
      </c>
      <c r="D1482" s="142"/>
      <c r="E1482" s="14">
        <v>68000</v>
      </c>
      <c r="F1482" s="142"/>
    </row>
    <row r="1483" spans="1:6" ht="16.5">
      <c r="A1483" s="3">
        <f>IF(E1483="","",COUNTA($E$1102:E1483))</f>
        <v>358</v>
      </c>
      <c r="B1483" s="41" t="s">
        <v>1126</v>
      </c>
      <c r="C1483" s="26" t="s">
        <v>1024</v>
      </c>
      <c r="D1483" s="142"/>
      <c r="E1483" s="14">
        <v>84400</v>
      </c>
      <c r="F1483" s="142"/>
    </row>
    <row r="1484" spans="1:6" ht="16.5">
      <c r="A1484" s="3">
        <f>IF(E1484="","",COUNTA($E$1102:E1484))</f>
        <v>359</v>
      </c>
      <c r="B1484" s="41" t="s">
        <v>1127</v>
      </c>
      <c r="C1484" s="26" t="s">
        <v>1024</v>
      </c>
      <c r="D1484" s="142"/>
      <c r="E1484" s="14">
        <v>129600</v>
      </c>
      <c r="F1484" s="142"/>
    </row>
    <row r="1485" spans="1:6" ht="16.5">
      <c r="A1485" s="3">
        <f>IF(E1485="","",COUNTA($E$1102:E1485))</f>
        <v>360</v>
      </c>
      <c r="B1485" s="41" t="s">
        <v>1128</v>
      </c>
      <c r="C1485" s="26" t="s">
        <v>1024</v>
      </c>
      <c r="D1485" s="142"/>
      <c r="E1485" s="14">
        <v>237100</v>
      </c>
      <c r="F1485" s="142"/>
    </row>
    <row r="1486" spans="1:6" ht="16.5">
      <c r="A1486" s="3">
        <f>IF(E1486="","",COUNTA($E$1102:E1486))</f>
        <v>361</v>
      </c>
      <c r="B1486" s="41" t="s">
        <v>1129</v>
      </c>
      <c r="C1486" s="26" t="s">
        <v>1024</v>
      </c>
      <c r="D1486" s="142"/>
      <c r="E1486" s="14">
        <v>315600</v>
      </c>
      <c r="F1486" s="142"/>
    </row>
    <row r="1487" spans="1:6" ht="16.5">
      <c r="A1487" s="3">
        <f>IF(E1487="","",COUNTA($E$1102:E1487))</f>
        <v>362</v>
      </c>
      <c r="B1487" s="41" t="s">
        <v>1130</v>
      </c>
      <c r="C1487" s="26" t="s">
        <v>1024</v>
      </c>
      <c r="D1487" s="142"/>
      <c r="E1487" s="14">
        <v>591600</v>
      </c>
      <c r="F1487" s="142"/>
    </row>
    <row r="1488" spans="1:6" ht="16.5">
      <c r="A1488" s="3">
        <f>IF(E1488="","",COUNTA($E$1102:E1488))</f>
      </c>
      <c r="B1488" s="55" t="s">
        <v>2352</v>
      </c>
      <c r="C1488" s="26"/>
      <c r="E1488" s="14"/>
      <c r="F1488" s="142"/>
    </row>
    <row r="1489" spans="1:6" ht="16.5">
      <c r="A1489" s="3">
        <f>IF(E1489="","",COUNTA($E$1102:E1489))</f>
        <v>363</v>
      </c>
      <c r="B1489" s="41" t="s">
        <v>1626</v>
      </c>
      <c r="C1489" s="26" t="s">
        <v>261</v>
      </c>
      <c r="D1489" s="142" t="s">
        <v>2353</v>
      </c>
      <c r="E1489" s="14">
        <v>39000</v>
      </c>
      <c r="F1489" s="142"/>
    </row>
    <row r="1490" spans="1:6" ht="16.5">
      <c r="A1490" s="3">
        <f>IF(E1490="","",COUNTA($E$1102:E1490))</f>
        <v>364</v>
      </c>
      <c r="B1490" s="41" t="s">
        <v>1627</v>
      </c>
      <c r="C1490" s="26" t="s">
        <v>261</v>
      </c>
      <c r="D1490" s="142"/>
      <c r="E1490" s="14">
        <v>55000</v>
      </c>
      <c r="F1490" s="142"/>
    </row>
    <row r="1491" spans="1:6" ht="16.5">
      <c r="A1491" s="3">
        <f>IF(E1491="","",COUNTA($E$1102:E1491))</f>
        <v>365</v>
      </c>
      <c r="B1491" s="41" t="s">
        <v>1628</v>
      </c>
      <c r="C1491" s="26" t="s">
        <v>261</v>
      </c>
      <c r="D1491" s="142"/>
      <c r="E1491" s="14">
        <v>76000</v>
      </c>
      <c r="F1491" s="142"/>
    </row>
    <row r="1492" spans="1:6" ht="16.5">
      <c r="A1492" s="3">
        <f>IF(E1492="","",COUNTA($E$1102:E1492))</f>
        <v>366</v>
      </c>
      <c r="B1492" s="41" t="s">
        <v>1629</v>
      </c>
      <c r="C1492" s="26" t="s">
        <v>261</v>
      </c>
      <c r="D1492" s="142"/>
      <c r="E1492" s="14">
        <v>95000</v>
      </c>
      <c r="F1492" s="142"/>
    </row>
    <row r="1493" spans="1:6" ht="16.5">
      <c r="A1493" s="3">
        <f>IF(E1493="","",COUNTA($E$1102:E1493))</f>
        <v>367</v>
      </c>
      <c r="B1493" s="41" t="s">
        <v>1630</v>
      </c>
      <c r="C1493" s="26" t="s">
        <v>261</v>
      </c>
      <c r="D1493" s="142"/>
      <c r="E1493" s="14">
        <v>120000</v>
      </c>
      <c r="F1493" s="142"/>
    </row>
    <row r="1494" spans="1:6" ht="16.5">
      <c r="A1494" s="3">
        <f>IF(E1494="","",COUNTA($E$1102:E1494))</f>
        <v>368</v>
      </c>
      <c r="B1494" s="41" t="s">
        <v>1631</v>
      </c>
      <c r="C1494" s="26" t="s">
        <v>261</v>
      </c>
      <c r="D1494" s="142"/>
      <c r="E1494" s="14">
        <v>157000</v>
      </c>
      <c r="F1494" s="142"/>
    </row>
    <row r="1495" spans="1:6" ht="16.5">
      <c r="A1495" s="3">
        <f>IF(E1495="","",COUNTA($E$1102:E1495))</f>
        <v>369</v>
      </c>
      <c r="B1495" s="41" t="s">
        <v>1632</v>
      </c>
      <c r="C1495" s="26" t="s">
        <v>261</v>
      </c>
      <c r="D1495" s="142"/>
      <c r="E1495" s="14">
        <v>221000</v>
      </c>
      <c r="F1495" s="142"/>
    </row>
    <row r="1496" spans="1:6" ht="16.5">
      <c r="A1496" s="3">
        <f>IF(E1496="","",COUNTA($E$1102:E1496))</f>
        <v>370</v>
      </c>
      <c r="B1496" s="41" t="s">
        <v>1633</v>
      </c>
      <c r="C1496" s="26" t="s">
        <v>261</v>
      </c>
      <c r="D1496" s="142"/>
      <c r="E1496" s="14">
        <v>260000</v>
      </c>
      <c r="F1496" s="142"/>
    </row>
    <row r="1497" spans="1:6" ht="16.5">
      <c r="A1497" s="3">
        <f>IF(E1497="","",COUNTA($E$1102:E1497))</f>
        <v>371</v>
      </c>
      <c r="B1497" s="41" t="s">
        <v>1634</v>
      </c>
      <c r="C1497" s="26" t="s">
        <v>261</v>
      </c>
      <c r="D1497" s="142"/>
      <c r="E1497" s="14">
        <v>371000</v>
      </c>
      <c r="F1497" s="142"/>
    </row>
    <row r="1498" spans="1:6" ht="16.5">
      <c r="A1498" s="3">
        <f>IF(E1498="","",COUNTA($E$1102:E1498))</f>
      </c>
      <c r="B1498" s="55" t="s">
        <v>2354</v>
      </c>
      <c r="C1498" s="26"/>
      <c r="E1498" s="14"/>
      <c r="F1498" s="142"/>
    </row>
    <row r="1499" spans="1:6" ht="16.5">
      <c r="A1499" s="3">
        <f>IF(E1499="","",COUNTA($E$1102:E1499))</f>
        <v>372</v>
      </c>
      <c r="B1499" s="41" t="s">
        <v>1635</v>
      </c>
      <c r="C1499" s="26" t="s">
        <v>261</v>
      </c>
      <c r="D1499" s="142" t="s">
        <v>2355</v>
      </c>
      <c r="E1499" s="14">
        <v>581000</v>
      </c>
      <c r="F1499" s="142"/>
    </row>
    <row r="1500" spans="1:6" ht="16.5">
      <c r="A1500" s="3">
        <f>IF(E1500="","",COUNTA($E$1102:E1500))</f>
        <v>373</v>
      </c>
      <c r="B1500" s="41" t="s">
        <v>1636</v>
      </c>
      <c r="C1500" s="26" t="s">
        <v>261</v>
      </c>
      <c r="D1500" s="142"/>
      <c r="E1500" s="14">
        <v>694000</v>
      </c>
      <c r="F1500" s="142"/>
    </row>
    <row r="1501" spans="1:6" ht="16.5">
      <c r="A1501" s="3">
        <f>IF(E1501="","",COUNTA($E$1102:E1501))</f>
        <v>374</v>
      </c>
      <c r="B1501" s="41" t="s">
        <v>1637</v>
      </c>
      <c r="C1501" s="26" t="s">
        <v>261</v>
      </c>
      <c r="D1501" s="142"/>
      <c r="E1501" s="14">
        <v>836000</v>
      </c>
      <c r="F1501" s="142"/>
    </row>
    <row r="1502" spans="1:6" ht="16.5">
      <c r="A1502" s="3">
        <f>IF(E1502="","",COUNTA($E$1102:E1502))</f>
        <v>375</v>
      </c>
      <c r="B1502" s="41" t="s">
        <v>1638</v>
      </c>
      <c r="C1502" s="26" t="s">
        <v>261</v>
      </c>
      <c r="D1502" s="142"/>
      <c r="E1502" s="14">
        <v>900000</v>
      </c>
      <c r="F1502" s="142"/>
    </row>
    <row r="1503" spans="1:6" ht="16.5">
      <c r="A1503" s="3">
        <f>IF(E1503="","",COUNTA($E$1102:E1503))</f>
        <v>376</v>
      </c>
      <c r="B1503" s="41" t="s">
        <v>1639</v>
      </c>
      <c r="C1503" s="26" t="s">
        <v>261</v>
      </c>
      <c r="D1503" s="142"/>
      <c r="E1503" s="14">
        <v>1095000</v>
      </c>
      <c r="F1503" s="142"/>
    </row>
    <row r="1504" spans="1:6" ht="16.5">
      <c r="A1504" s="3">
        <f>IF(E1504="","",COUNTA($E$1102:E1504))</f>
        <v>377</v>
      </c>
      <c r="B1504" s="41" t="s">
        <v>1640</v>
      </c>
      <c r="C1504" s="26" t="s">
        <v>261</v>
      </c>
      <c r="D1504" s="142"/>
      <c r="E1504" s="14">
        <v>1180000</v>
      </c>
      <c r="F1504" s="142"/>
    </row>
    <row r="1505" spans="1:6" ht="16.5">
      <c r="A1505" s="3">
        <f>IF(E1505="","",COUNTA($E$1102:E1505))</f>
        <v>378</v>
      </c>
      <c r="B1505" s="41" t="s">
        <v>1641</v>
      </c>
      <c r="C1505" s="26" t="s">
        <v>261</v>
      </c>
      <c r="D1505" s="142"/>
      <c r="E1505" s="14">
        <v>1270000</v>
      </c>
      <c r="F1505" s="142"/>
    </row>
    <row r="1506" spans="1:6" ht="33">
      <c r="A1506" s="3">
        <f>IF(E1506="","",COUNTA($E$1102:E1506))</f>
      </c>
      <c r="B1506" s="55" t="s">
        <v>2356</v>
      </c>
      <c r="C1506" s="26"/>
      <c r="E1506" s="14"/>
      <c r="F1506" s="142"/>
    </row>
    <row r="1507" spans="1:6" ht="16.5">
      <c r="A1507" s="3">
        <f>IF(E1507="","",COUNTA($E$1102:E1507))</f>
        <v>379</v>
      </c>
      <c r="B1507" s="41" t="s">
        <v>1642</v>
      </c>
      <c r="C1507" s="26" t="s">
        <v>261</v>
      </c>
      <c r="D1507" s="142" t="s">
        <v>2357</v>
      </c>
      <c r="E1507" s="14">
        <v>1618000</v>
      </c>
      <c r="F1507" s="142"/>
    </row>
    <row r="1508" spans="1:6" ht="16.5">
      <c r="A1508" s="3">
        <f>IF(E1508="","",COUNTA($E$1102:E1508))</f>
        <v>380</v>
      </c>
      <c r="B1508" s="41" t="s">
        <v>1643</v>
      </c>
      <c r="C1508" s="26" t="s">
        <v>261</v>
      </c>
      <c r="D1508" s="142"/>
      <c r="E1508" s="14">
        <v>1844000</v>
      </c>
      <c r="F1508" s="142"/>
    </row>
    <row r="1509" spans="1:6" ht="16.5">
      <c r="A1509" s="3">
        <f>IF(E1509="","",COUNTA($E$1102:E1509))</f>
        <v>381</v>
      </c>
      <c r="B1509" s="41" t="s">
        <v>1644</v>
      </c>
      <c r="C1509" s="26" t="s">
        <v>261</v>
      </c>
      <c r="D1509" s="142"/>
      <c r="E1509" s="14">
        <v>2195000</v>
      </c>
      <c r="F1509" s="142"/>
    </row>
    <row r="1510" spans="1:6" ht="16.5">
      <c r="A1510" s="3">
        <f>IF(E1510="","",COUNTA($E$1102:E1510))</f>
        <v>382</v>
      </c>
      <c r="B1510" s="41" t="s">
        <v>1645</v>
      </c>
      <c r="C1510" s="26" t="s">
        <v>261</v>
      </c>
      <c r="D1510" s="142"/>
      <c r="E1510" s="14">
        <v>3104000</v>
      </c>
      <c r="F1510" s="142"/>
    </row>
    <row r="1511" spans="1:6" ht="16.5">
      <c r="A1511" s="3">
        <f>IF(E1511="","",COUNTA($E$1102:E1511))</f>
        <v>383</v>
      </c>
      <c r="B1511" s="41" t="s">
        <v>1646</v>
      </c>
      <c r="C1511" s="26" t="s">
        <v>261</v>
      </c>
      <c r="D1511" s="142"/>
      <c r="E1511" s="14">
        <v>3434000</v>
      </c>
      <c r="F1511" s="142"/>
    </row>
    <row r="1512" spans="1:6" ht="16.5">
      <c r="A1512" s="3">
        <f>IF(E1512="","",COUNTA($E$1102:E1512))</f>
        <v>384</v>
      </c>
      <c r="B1512" s="41" t="s">
        <v>1647</v>
      </c>
      <c r="C1512" s="26" t="s">
        <v>261</v>
      </c>
      <c r="D1512" s="142"/>
      <c r="E1512" s="14">
        <v>4312000</v>
      </c>
      <c r="F1512" s="142"/>
    </row>
    <row r="1513" spans="1:6" ht="16.5">
      <c r="A1513" s="3">
        <f>IF(E1513="","",COUNTA($E$1102:E1513))</f>
        <v>385</v>
      </c>
      <c r="B1513" s="41" t="s">
        <v>1648</v>
      </c>
      <c r="C1513" s="26" t="s">
        <v>261</v>
      </c>
      <c r="D1513" s="142"/>
      <c r="E1513" s="14">
        <v>4889000</v>
      </c>
      <c r="F1513" s="142"/>
    </row>
    <row r="1514" spans="1:6" ht="16.5">
      <c r="A1514" s="3">
        <f>IF(E1514="","",COUNTA($E$1102:E1514))</f>
        <v>386</v>
      </c>
      <c r="B1514" s="41" t="s">
        <v>1649</v>
      </c>
      <c r="C1514" s="26" t="s">
        <v>261</v>
      </c>
      <c r="D1514" s="142"/>
      <c r="E1514" s="14">
        <v>5884000</v>
      </c>
      <c r="F1514" s="142"/>
    </row>
    <row r="1515" spans="1:6" ht="33">
      <c r="A1515" s="3">
        <f>IF(E1515="","",COUNTA($E$1102:E1515))</f>
      </c>
      <c r="B1515" s="55" t="s">
        <v>2359</v>
      </c>
      <c r="C1515" s="26"/>
      <c r="E1515" s="14"/>
      <c r="F1515" s="142"/>
    </row>
    <row r="1516" spans="1:6" ht="16.5">
      <c r="A1516" s="3">
        <f>IF(E1516="","",COUNTA($E$1102:E1516))</f>
        <v>387</v>
      </c>
      <c r="B1516" s="41" t="s">
        <v>1626</v>
      </c>
      <c r="C1516" s="26" t="s">
        <v>261</v>
      </c>
      <c r="D1516" s="142" t="s">
        <v>2358</v>
      </c>
      <c r="E1516" s="14">
        <v>52000</v>
      </c>
      <c r="F1516" s="142"/>
    </row>
    <row r="1517" spans="1:6" ht="16.5">
      <c r="A1517" s="3">
        <f>IF(E1517="","",COUNTA($E$1102:E1517))</f>
        <v>388</v>
      </c>
      <c r="B1517" s="41" t="s">
        <v>1627</v>
      </c>
      <c r="C1517" s="26" t="s">
        <v>261</v>
      </c>
      <c r="D1517" s="142"/>
      <c r="E1517" s="14">
        <v>70000</v>
      </c>
      <c r="F1517" s="142"/>
    </row>
    <row r="1518" spans="1:6" ht="16.5">
      <c r="A1518" s="3">
        <f>IF(E1518="","",COUNTA($E$1102:E1518))</f>
        <v>389</v>
      </c>
      <c r="B1518" s="41" t="s">
        <v>1628</v>
      </c>
      <c r="C1518" s="26" t="s">
        <v>261</v>
      </c>
      <c r="D1518" s="142"/>
      <c r="E1518" s="14">
        <v>97000</v>
      </c>
      <c r="F1518" s="142"/>
    </row>
    <row r="1519" spans="1:6" ht="16.5">
      <c r="A1519" s="3">
        <f>IF(E1519="","",COUNTA($E$1102:E1519))</f>
        <v>390</v>
      </c>
      <c r="B1519" s="41" t="s">
        <v>1629</v>
      </c>
      <c r="C1519" s="26" t="s">
        <v>261</v>
      </c>
      <c r="D1519" s="142"/>
      <c r="E1519" s="14">
        <v>122000</v>
      </c>
      <c r="F1519" s="142"/>
    </row>
    <row r="1520" spans="1:6" ht="16.5">
      <c r="A1520" s="3">
        <f>IF(E1520="","",COUNTA($E$1102:E1520))</f>
        <v>391</v>
      </c>
      <c r="B1520" s="41" t="s">
        <v>1630</v>
      </c>
      <c r="C1520" s="26" t="s">
        <v>261</v>
      </c>
      <c r="D1520" s="142"/>
      <c r="E1520" s="14">
        <v>153000</v>
      </c>
      <c r="F1520" s="142"/>
    </row>
    <row r="1521" spans="1:6" ht="16.5">
      <c r="A1521" s="3">
        <f>IF(E1521="","",COUNTA($E$1102:E1521))</f>
        <v>392</v>
      </c>
      <c r="B1521" s="41" t="s">
        <v>1631</v>
      </c>
      <c r="C1521" s="26" t="s">
        <v>261</v>
      </c>
      <c r="D1521" s="142"/>
      <c r="E1521" s="14">
        <v>199000</v>
      </c>
      <c r="F1521" s="142"/>
    </row>
    <row r="1522" spans="1:6" ht="16.5">
      <c r="A1522" s="3">
        <f>IF(E1522="","",COUNTA($E$1102:E1522))</f>
        <v>393</v>
      </c>
      <c r="B1522" s="41" t="s">
        <v>1632</v>
      </c>
      <c r="C1522" s="26" t="s">
        <v>261</v>
      </c>
      <c r="D1522" s="142"/>
      <c r="E1522" s="14">
        <v>280000</v>
      </c>
      <c r="F1522" s="142"/>
    </row>
    <row r="1523" spans="1:6" ht="16.5">
      <c r="A1523" s="3">
        <f>IF(E1523="","",COUNTA($E$1102:E1523))</f>
        <v>394</v>
      </c>
      <c r="B1523" s="41" t="s">
        <v>1633</v>
      </c>
      <c r="C1523" s="26" t="s">
        <v>261</v>
      </c>
      <c r="D1523" s="142"/>
      <c r="E1523" s="14">
        <v>329000</v>
      </c>
      <c r="F1523" s="142"/>
    </row>
    <row r="1524" spans="1:6" ht="16.5">
      <c r="A1524" s="3">
        <f>IF(E1524="","",COUNTA($E$1102:E1524))</f>
        <v>395</v>
      </c>
      <c r="B1524" s="41" t="s">
        <v>1634</v>
      </c>
      <c r="C1524" s="26" t="s">
        <v>261</v>
      </c>
      <c r="D1524" s="142"/>
      <c r="E1524" s="14">
        <v>470000</v>
      </c>
      <c r="F1524" s="142"/>
    </row>
    <row r="1525" spans="1:6" ht="33">
      <c r="A1525" s="3">
        <f>IF(E1525="","",COUNTA($E$1102:E1525))</f>
      </c>
      <c r="B1525" s="55" t="s">
        <v>2360</v>
      </c>
      <c r="C1525" s="26"/>
      <c r="E1525" s="14"/>
      <c r="F1525" s="142"/>
    </row>
    <row r="1526" spans="1:6" ht="16.5">
      <c r="A1526" s="3">
        <f>IF(E1526="","",COUNTA($E$1102:E1526))</f>
        <v>396</v>
      </c>
      <c r="B1526" s="41" t="s">
        <v>1650</v>
      </c>
      <c r="C1526" s="26" t="s">
        <v>261</v>
      </c>
      <c r="D1526" s="142" t="s">
        <v>2361</v>
      </c>
      <c r="E1526" s="14">
        <v>952000</v>
      </c>
      <c r="F1526" s="142"/>
    </row>
    <row r="1527" spans="1:6" ht="16.5">
      <c r="A1527" s="3">
        <f>IF(E1527="","",COUNTA($E$1102:E1527))</f>
        <v>397</v>
      </c>
      <c r="B1527" s="41" t="s">
        <v>1056</v>
      </c>
      <c r="C1527" s="26" t="s">
        <v>261</v>
      </c>
      <c r="D1527" s="142"/>
      <c r="E1527" s="14">
        <v>1274000</v>
      </c>
      <c r="F1527" s="142"/>
    </row>
    <row r="1528" spans="1:6" ht="16.5">
      <c r="A1528" s="3">
        <f>IF(E1528="","",COUNTA($E$1102:E1528))</f>
        <v>398</v>
      </c>
      <c r="B1528" s="41" t="s">
        <v>1057</v>
      </c>
      <c r="C1528" s="26" t="s">
        <v>261</v>
      </c>
      <c r="D1528" s="142"/>
      <c r="E1528" s="14">
        <v>1739000</v>
      </c>
      <c r="F1528" s="142"/>
    </row>
    <row r="1529" spans="1:6" ht="16.5">
      <c r="A1529" s="3">
        <f>IF(E1529="","",COUNTA($E$1102:E1529))</f>
        <v>399</v>
      </c>
      <c r="B1529" s="41" t="s">
        <v>1651</v>
      </c>
      <c r="C1529" s="26" t="s">
        <v>261</v>
      </c>
      <c r="D1529" s="142"/>
      <c r="E1529" s="14">
        <v>2308000</v>
      </c>
      <c r="F1529" s="142"/>
    </row>
    <row r="1530" spans="1:6" ht="16.5">
      <c r="A1530" s="3">
        <f>IF(E1530="","",COUNTA($E$1102:E1530))</f>
        <v>400</v>
      </c>
      <c r="B1530" s="41" t="s">
        <v>1652</v>
      </c>
      <c r="C1530" s="26" t="s">
        <v>261</v>
      </c>
      <c r="D1530" s="142"/>
      <c r="E1530" s="14">
        <v>2872000</v>
      </c>
      <c r="F1530" s="142"/>
    </row>
    <row r="1531" spans="1:6" ht="16.5">
      <c r="A1531" s="3">
        <f>IF(E1531="","",COUNTA($E$1102:E1531))</f>
        <v>401</v>
      </c>
      <c r="B1531" s="41" t="s">
        <v>1653</v>
      </c>
      <c r="C1531" s="26" t="s">
        <v>261</v>
      </c>
      <c r="D1531" s="142"/>
      <c r="E1531" s="14">
        <v>4325000</v>
      </c>
      <c r="F1531" s="142"/>
    </row>
    <row r="1532" spans="1:6" ht="16.5">
      <c r="A1532" s="3">
        <f>IF(E1532="","",COUNTA($E$1102:E1532))</f>
      </c>
      <c r="B1532" s="55" t="s">
        <v>2362</v>
      </c>
      <c r="C1532" s="26"/>
      <c r="E1532" s="14"/>
      <c r="F1532" s="142"/>
    </row>
    <row r="1533" spans="1:6" ht="16.5">
      <c r="A1533" s="3">
        <f>IF(E1533="","",COUNTA($E$1102:E1533))</f>
        <v>402</v>
      </c>
      <c r="B1533" s="41" t="s">
        <v>1045</v>
      </c>
      <c r="C1533" s="26" t="s">
        <v>1024</v>
      </c>
      <c r="D1533" s="142" t="s">
        <v>2361</v>
      </c>
      <c r="E1533" s="14">
        <v>904000</v>
      </c>
      <c r="F1533" s="142"/>
    </row>
    <row r="1534" spans="1:6" ht="16.5">
      <c r="A1534" s="3">
        <f>IF(E1534="","",COUNTA($E$1102:E1534))</f>
        <v>403</v>
      </c>
      <c r="B1534" s="41" t="s">
        <v>1046</v>
      </c>
      <c r="C1534" s="26" t="s">
        <v>1024</v>
      </c>
      <c r="D1534" s="142"/>
      <c r="E1534" s="14">
        <v>1106000</v>
      </c>
      <c r="F1534" s="142"/>
    </row>
    <row r="1535" spans="1:6" ht="16.5">
      <c r="A1535" s="3">
        <f>IF(E1535="","",COUNTA($E$1102:E1535))</f>
        <v>404</v>
      </c>
      <c r="B1535" s="41" t="s">
        <v>1056</v>
      </c>
      <c r="C1535" s="26" t="s">
        <v>1024</v>
      </c>
      <c r="D1535" s="142"/>
      <c r="E1535" s="14">
        <v>1746000</v>
      </c>
      <c r="F1535" s="142"/>
    </row>
    <row r="1536" spans="1:6" ht="16.5">
      <c r="A1536" s="3">
        <f>IF(E1536="","",COUNTA($E$1102:E1536))</f>
        <v>405</v>
      </c>
      <c r="B1536" s="41" t="s">
        <v>1057</v>
      </c>
      <c r="C1536" s="26" t="s">
        <v>1024</v>
      </c>
      <c r="D1536" s="142"/>
      <c r="E1536" s="14">
        <v>2419000</v>
      </c>
      <c r="F1536" s="142"/>
    </row>
    <row r="1537" spans="1:6" ht="16.5">
      <c r="A1537" s="3">
        <f>IF(E1537="","",COUNTA($E$1102:E1537))</f>
        <v>406</v>
      </c>
      <c r="B1537" s="41" t="s">
        <v>1651</v>
      </c>
      <c r="C1537" s="26" t="s">
        <v>1024</v>
      </c>
      <c r="D1537" s="142"/>
      <c r="E1537" s="14">
        <v>3307000</v>
      </c>
      <c r="F1537" s="142"/>
    </row>
    <row r="1538" spans="1:6" ht="16.5">
      <c r="A1538" s="3">
        <f>IF(E1538="","",COUNTA($E$1102:E1538))</f>
        <v>407</v>
      </c>
      <c r="B1538" s="41" t="s">
        <v>1652</v>
      </c>
      <c r="C1538" s="26" t="s">
        <v>1024</v>
      </c>
      <c r="D1538" s="142"/>
      <c r="E1538" s="14">
        <v>4618000</v>
      </c>
      <c r="F1538" s="142"/>
    </row>
    <row r="1539" spans="1:6" ht="16.5">
      <c r="A1539" s="3">
        <f>IF(E1539="","",COUNTA($E$1102:E1539))</f>
      </c>
      <c r="B1539" s="55" t="s">
        <v>2363</v>
      </c>
      <c r="C1539" s="26"/>
      <c r="E1539" s="14"/>
      <c r="F1539" s="142"/>
    </row>
    <row r="1540" spans="1:6" ht="16.5">
      <c r="A1540" s="3">
        <f>IF(E1540="","",COUNTA($E$1102:E1540))</f>
        <v>408</v>
      </c>
      <c r="B1540" s="41" t="s">
        <v>1045</v>
      </c>
      <c r="C1540" s="26" t="s">
        <v>1024</v>
      </c>
      <c r="D1540" s="142" t="s">
        <v>2361</v>
      </c>
      <c r="E1540" s="14">
        <v>948000</v>
      </c>
      <c r="F1540" s="142"/>
    </row>
    <row r="1541" spans="1:6" ht="16.5">
      <c r="A1541" s="3">
        <f>IF(E1541="","",COUNTA($E$1102:E1541))</f>
        <v>409</v>
      </c>
      <c r="B1541" s="41" t="s">
        <v>1046</v>
      </c>
      <c r="C1541" s="26" t="s">
        <v>1024</v>
      </c>
      <c r="D1541" s="142"/>
      <c r="E1541" s="14">
        <v>1154000</v>
      </c>
      <c r="F1541" s="142"/>
    </row>
    <row r="1542" spans="1:6" ht="16.5">
      <c r="A1542" s="3">
        <f>IF(E1542="","",COUNTA($E$1102:E1542))</f>
        <v>410</v>
      </c>
      <c r="B1542" s="41" t="s">
        <v>1056</v>
      </c>
      <c r="C1542" s="26" t="s">
        <v>1024</v>
      </c>
      <c r="D1542" s="142"/>
      <c r="E1542" s="14">
        <v>1894000</v>
      </c>
      <c r="F1542" s="142"/>
    </row>
    <row r="1543" spans="1:6" ht="16.5">
      <c r="A1543" s="3">
        <f>IF(E1543="","",COUNTA($E$1102:E1543))</f>
        <v>411</v>
      </c>
      <c r="B1543" s="41" t="s">
        <v>1057</v>
      </c>
      <c r="C1543" s="26" t="s">
        <v>1024</v>
      </c>
      <c r="D1543" s="142"/>
      <c r="E1543" s="14">
        <v>2724000</v>
      </c>
      <c r="F1543" s="142"/>
    </row>
    <row r="1544" spans="1:6" ht="16.5">
      <c r="A1544" s="3">
        <f>IF(E1544="","",COUNTA($E$1102:E1544))</f>
        <v>412</v>
      </c>
      <c r="B1544" s="41" t="s">
        <v>1651</v>
      </c>
      <c r="C1544" s="26" t="s">
        <v>1024</v>
      </c>
      <c r="D1544" s="142"/>
      <c r="E1544" s="14">
        <v>3766000</v>
      </c>
      <c r="F1544" s="142"/>
    </row>
    <row r="1545" spans="1:6" ht="16.5">
      <c r="A1545" s="3">
        <f>IF(E1545="","",COUNTA($E$1102:E1545))</f>
        <v>413</v>
      </c>
      <c r="B1545" s="41" t="s">
        <v>1652</v>
      </c>
      <c r="C1545" s="26" t="s">
        <v>1024</v>
      </c>
      <c r="D1545" s="142"/>
      <c r="E1545" s="14">
        <v>5092000</v>
      </c>
      <c r="F1545" s="142"/>
    </row>
    <row r="1546" spans="1:6" ht="16.5">
      <c r="A1546" s="3">
        <f>IF(E1546="","",COUNTA($E$1102:E1546))</f>
      </c>
      <c r="B1546" s="55" t="s">
        <v>2364</v>
      </c>
      <c r="C1546" s="26"/>
      <c r="E1546" s="14"/>
      <c r="F1546" s="142"/>
    </row>
    <row r="1547" spans="1:6" ht="16.5">
      <c r="A1547" s="3">
        <f>IF(E1547="","",COUNTA($E$1102:E1547))</f>
        <v>414</v>
      </c>
      <c r="B1547" s="41" t="s">
        <v>1654</v>
      </c>
      <c r="C1547" s="26" t="s">
        <v>1024</v>
      </c>
      <c r="D1547" s="142" t="s">
        <v>2361</v>
      </c>
      <c r="E1547" s="14">
        <v>1074000</v>
      </c>
      <c r="F1547" s="142"/>
    </row>
    <row r="1548" spans="1:6" ht="16.5">
      <c r="A1548" s="3">
        <f>IF(E1548="","",COUNTA($E$1102:E1548))</f>
        <v>415</v>
      </c>
      <c r="B1548" s="41" t="s">
        <v>1655</v>
      </c>
      <c r="C1548" s="26" t="s">
        <v>1024</v>
      </c>
      <c r="D1548" s="142"/>
      <c r="E1548" s="14">
        <v>1661000</v>
      </c>
      <c r="F1548" s="142"/>
    </row>
    <row r="1549" spans="1:6" ht="16.5">
      <c r="A1549" s="3">
        <f>IF(E1549="","",COUNTA($E$1102:E1549))</f>
        <v>416</v>
      </c>
      <c r="B1549" s="41" t="s">
        <v>1656</v>
      </c>
      <c r="C1549" s="26" t="s">
        <v>1024</v>
      </c>
      <c r="D1549" s="142"/>
      <c r="E1549" s="14">
        <v>1823000</v>
      </c>
      <c r="F1549" s="142"/>
    </row>
    <row r="1550" spans="1:6" ht="16.5">
      <c r="A1550" s="3">
        <f>IF(E1550="","",COUNTA($E$1102:E1550))</f>
        <v>417</v>
      </c>
      <c r="B1550" s="41" t="s">
        <v>1657</v>
      </c>
      <c r="C1550" s="26" t="s">
        <v>1024</v>
      </c>
      <c r="D1550" s="142"/>
      <c r="E1550" s="14">
        <v>2181000</v>
      </c>
      <c r="F1550" s="142"/>
    </row>
    <row r="1551" spans="1:6" ht="16.5">
      <c r="A1551" s="3">
        <f>IF(E1551="","",COUNTA($E$1102:E1551))</f>
        <v>418</v>
      </c>
      <c r="B1551" s="41" t="s">
        <v>1658</v>
      </c>
      <c r="C1551" s="26" t="s">
        <v>1024</v>
      </c>
      <c r="D1551" s="142"/>
      <c r="E1551" s="14">
        <v>2280000</v>
      </c>
      <c r="F1551" s="142"/>
    </row>
    <row r="1552" spans="1:6" ht="16.5">
      <c r="A1552" s="3">
        <f>IF(E1552="","",COUNTA($E$1102:E1552))</f>
        <v>419</v>
      </c>
      <c r="B1552" s="41" t="s">
        <v>1659</v>
      </c>
      <c r="C1552" s="26" t="s">
        <v>1024</v>
      </c>
      <c r="D1552" s="142"/>
      <c r="E1552" s="14">
        <v>2679000</v>
      </c>
      <c r="F1552" s="142"/>
    </row>
    <row r="1553" spans="1:6" ht="16.5">
      <c r="A1553" s="3">
        <f>IF(E1553="","",COUNTA($E$1102:E1553))</f>
        <v>420</v>
      </c>
      <c r="B1553" s="41" t="s">
        <v>1660</v>
      </c>
      <c r="C1553" s="26" t="s">
        <v>1024</v>
      </c>
      <c r="D1553" s="142"/>
      <c r="E1553" s="14">
        <v>3670000</v>
      </c>
      <c r="F1553" s="142"/>
    </row>
    <row r="1554" spans="1:6" ht="16.5">
      <c r="A1554" s="3">
        <f>IF(E1554="","",COUNTA($E$1102:E1554))</f>
        <v>421</v>
      </c>
      <c r="B1554" s="41" t="s">
        <v>1661</v>
      </c>
      <c r="C1554" s="26" t="s">
        <v>1024</v>
      </c>
      <c r="D1554" s="142"/>
      <c r="E1554" s="14">
        <v>3848000</v>
      </c>
      <c r="F1554" s="142"/>
    </row>
    <row r="1555" spans="1:6" ht="16.5">
      <c r="A1555" s="3">
        <f>IF(E1555="","",COUNTA($E$1102:E1555))</f>
        <v>422</v>
      </c>
      <c r="B1555" s="41" t="s">
        <v>1662</v>
      </c>
      <c r="C1555" s="26" t="s">
        <v>1024</v>
      </c>
      <c r="D1555" s="142"/>
      <c r="E1555" s="14">
        <v>3878000</v>
      </c>
      <c r="F1555" s="142"/>
    </row>
    <row r="1556" spans="1:6" ht="16.5">
      <c r="A1556" s="3">
        <f>IF(E1556="","",COUNTA($E$1102:E1556))</f>
        <v>423</v>
      </c>
      <c r="B1556" s="41" t="s">
        <v>1663</v>
      </c>
      <c r="C1556" s="26" t="s">
        <v>1024</v>
      </c>
      <c r="D1556" s="142"/>
      <c r="E1556" s="14">
        <v>5207000</v>
      </c>
      <c r="F1556" s="142"/>
    </row>
    <row r="1557" spans="1:6" ht="16.5">
      <c r="A1557" s="3">
        <f>IF(E1557="","",COUNTA($E$1102:E1557))</f>
        <v>424</v>
      </c>
      <c r="B1557" s="41" t="s">
        <v>1664</v>
      </c>
      <c r="C1557" s="26" t="s">
        <v>1024</v>
      </c>
      <c r="D1557" s="142"/>
      <c r="E1557" s="14">
        <v>5476000</v>
      </c>
      <c r="F1557" s="142"/>
    </row>
    <row r="1558" spans="1:6" ht="16.5">
      <c r="A1558" s="3">
        <f>IF(E1558="","",COUNTA($E$1102:E1558))</f>
        <v>425</v>
      </c>
      <c r="B1558" s="41" t="s">
        <v>1665</v>
      </c>
      <c r="C1558" s="26" t="s">
        <v>1024</v>
      </c>
      <c r="D1558" s="142"/>
      <c r="E1558" s="14">
        <v>5624000</v>
      </c>
      <c r="F1558" s="142"/>
    </row>
    <row r="1559" spans="1:6" ht="16.5">
      <c r="A1559" s="3">
        <f>IF(E1559="","",COUNTA($E$1102:E1559))</f>
      </c>
      <c r="B1559" s="55" t="s">
        <v>2365</v>
      </c>
      <c r="C1559" s="26"/>
      <c r="E1559" s="14"/>
      <c r="F1559" s="142"/>
    </row>
    <row r="1560" spans="1:6" ht="16.5">
      <c r="A1560" s="3">
        <f>IF(E1560="","",COUNTA($E$1102:E1560))</f>
        <v>426</v>
      </c>
      <c r="B1560" s="41" t="s">
        <v>1654</v>
      </c>
      <c r="C1560" s="26" t="s">
        <v>1024</v>
      </c>
      <c r="D1560" s="142" t="s">
        <v>2361</v>
      </c>
      <c r="E1560" s="14">
        <v>1244000</v>
      </c>
      <c r="F1560" s="142"/>
    </row>
    <row r="1561" spans="1:6" ht="16.5">
      <c r="A1561" s="3">
        <f>IF(E1561="","",COUNTA($E$1102:E1561))</f>
        <v>427</v>
      </c>
      <c r="B1561" s="41" t="s">
        <v>1655</v>
      </c>
      <c r="C1561" s="26" t="s">
        <v>1024</v>
      </c>
      <c r="D1561" s="142"/>
      <c r="E1561" s="14">
        <v>2075000</v>
      </c>
      <c r="F1561" s="142"/>
    </row>
    <row r="1562" spans="1:6" ht="16.5">
      <c r="A1562" s="3">
        <f>IF(E1562="","",COUNTA($E$1102:E1562))</f>
        <v>428</v>
      </c>
      <c r="B1562" s="41" t="s">
        <v>1656</v>
      </c>
      <c r="C1562" s="26" t="s">
        <v>1024</v>
      </c>
      <c r="D1562" s="142"/>
      <c r="E1562" s="14">
        <v>2102000</v>
      </c>
      <c r="F1562" s="142"/>
    </row>
    <row r="1563" spans="1:6" ht="16.5">
      <c r="A1563" s="3">
        <f>IF(E1563="","",COUNTA($E$1102:E1563))</f>
        <v>429</v>
      </c>
      <c r="B1563" s="41" t="s">
        <v>1657</v>
      </c>
      <c r="C1563" s="26" t="s">
        <v>1024</v>
      </c>
      <c r="D1563" s="142"/>
      <c r="E1563" s="14">
        <v>2332000</v>
      </c>
      <c r="F1563" s="142"/>
    </row>
    <row r="1564" spans="1:6" ht="16.5">
      <c r="A1564" s="3">
        <f>IF(E1564="","",COUNTA($E$1102:E1564))</f>
        <v>430</v>
      </c>
      <c r="B1564" s="41" t="s">
        <v>1658</v>
      </c>
      <c r="C1564" s="26" t="s">
        <v>1024</v>
      </c>
      <c r="D1564" s="142"/>
      <c r="E1564" s="14">
        <v>2768000</v>
      </c>
      <c r="F1564" s="142"/>
    </row>
    <row r="1565" spans="1:6" ht="16.5">
      <c r="A1565" s="3">
        <f>IF(E1565="","",COUNTA($E$1102:E1565))</f>
        <v>431</v>
      </c>
      <c r="B1565" s="41" t="s">
        <v>1659</v>
      </c>
      <c r="C1565" s="26" t="s">
        <v>1024</v>
      </c>
      <c r="D1565" s="142"/>
      <c r="E1565" s="14">
        <v>2798000</v>
      </c>
      <c r="F1565" s="142"/>
    </row>
    <row r="1566" spans="1:6" ht="16.5">
      <c r="A1566" s="3">
        <f>IF(E1566="","",COUNTA($E$1102:E1566))</f>
        <v>432</v>
      </c>
      <c r="B1566" s="41" t="s">
        <v>1660</v>
      </c>
      <c r="C1566" s="26" t="s">
        <v>1024</v>
      </c>
      <c r="D1566" s="142"/>
      <c r="E1566" s="14">
        <v>4588000</v>
      </c>
      <c r="F1566" s="142"/>
    </row>
    <row r="1567" spans="1:6" ht="16.5">
      <c r="A1567" s="3">
        <f>IF(E1567="","",COUNTA($E$1102:E1567))</f>
        <v>433</v>
      </c>
      <c r="B1567" s="41" t="s">
        <v>1661</v>
      </c>
      <c r="C1567" s="26" t="s">
        <v>1024</v>
      </c>
      <c r="D1567" s="142"/>
      <c r="E1567" s="14">
        <v>4663000</v>
      </c>
      <c r="F1567" s="142"/>
    </row>
    <row r="1568" spans="1:6" ht="16.5">
      <c r="A1568" s="3">
        <f>IF(E1568="","",COUNTA($E$1102:E1568))</f>
        <v>434</v>
      </c>
      <c r="B1568" s="41" t="s">
        <v>1662</v>
      </c>
      <c r="C1568" s="26" t="s">
        <v>1024</v>
      </c>
      <c r="D1568" s="142"/>
      <c r="E1568" s="14">
        <v>4676000</v>
      </c>
      <c r="F1568" s="142"/>
    </row>
    <row r="1569" spans="1:6" ht="16.5">
      <c r="A1569" s="3">
        <f>IF(E1569="","",COUNTA($E$1102:E1569))</f>
        <v>435</v>
      </c>
      <c r="B1569" s="41" t="s">
        <v>1663</v>
      </c>
      <c r="C1569" s="26" t="s">
        <v>1024</v>
      </c>
      <c r="D1569" s="142"/>
      <c r="E1569" s="14">
        <v>5772000</v>
      </c>
      <c r="F1569" s="142"/>
    </row>
    <row r="1570" spans="1:6" ht="16.5">
      <c r="A1570" s="3">
        <f>IF(E1570="","",COUNTA($E$1102:E1570))</f>
        <v>436</v>
      </c>
      <c r="B1570" s="41" t="s">
        <v>1664</v>
      </c>
      <c r="C1570" s="26" t="s">
        <v>1024</v>
      </c>
      <c r="D1570" s="142"/>
      <c r="E1570" s="14">
        <v>5906000</v>
      </c>
      <c r="F1570" s="142"/>
    </row>
    <row r="1571" spans="1:6" ht="16.5">
      <c r="A1571" s="3">
        <f>IF(E1571="","",COUNTA($E$1102:E1571))</f>
        <v>437</v>
      </c>
      <c r="B1571" s="41" t="s">
        <v>1665</v>
      </c>
      <c r="C1571" s="26" t="s">
        <v>1024</v>
      </c>
      <c r="D1571" s="142"/>
      <c r="E1571" s="14">
        <v>5996000</v>
      </c>
      <c r="F1571" s="142"/>
    </row>
    <row r="1572" spans="1:6" ht="16.5">
      <c r="A1572" s="3">
        <f>IF(E1572="","",COUNTA($E$1102:E1572))</f>
      </c>
      <c r="B1572" s="55" t="s">
        <v>2366</v>
      </c>
      <c r="C1572" s="26"/>
      <c r="E1572" s="14"/>
      <c r="F1572" s="142"/>
    </row>
    <row r="1573" spans="1:6" ht="16.5">
      <c r="A1573" s="3">
        <f>IF(E1573="","",COUNTA($E$1102:E1573))</f>
        <v>438</v>
      </c>
      <c r="B1573" s="41" t="s">
        <v>1045</v>
      </c>
      <c r="C1573" s="26" t="s">
        <v>1024</v>
      </c>
      <c r="D1573" s="142" t="s">
        <v>2361</v>
      </c>
      <c r="E1573" s="14">
        <v>1021000</v>
      </c>
      <c r="F1573" s="142"/>
    </row>
    <row r="1574" spans="1:6" ht="16.5">
      <c r="A1574" s="3">
        <f>IF(E1574="","",COUNTA($E$1102:E1574))</f>
        <v>439</v>
      </c>
      <c r="B1574" s="41" t="s">
        <v>1046</v>
      </c>
      <c r="C1574" s="26" t="s">
        <v>1024</v>
      </c>
      <c r="D1574" s="142"/>
      <c r="E1574" s="14">
        <v>1134000</v>
      </c>
      <c r="F1574" s="142"/>
    </row>
    <row r="1575" spans="1:6" ht="16.5">
      <c r="A1575" s="3">
        <f>IF(E1575="","",COUNTA($E$1102:E1575))</f>
        <v>440</v>
      </c>
      <c r="B1575" s="41" t="s">
        <v>1056</v>
      </c>
      <c r="C1575" s="26" t="s">
        <v>1024</v>
      </c>
      <c r="D1575" s="142"/>
      <c r="E1575" s="14">
        <v>1924000</v>
      </c>
      <c r="F1575" s="142"/>
    </row>
    <row r="1576" spans="1:6" ht="16.5">
      <c r="A1576" s="3">
        <f>IF(E1576="","",COUNTA($E$1102:E1576))</f>
        <v>441</v>
      </c>
      <c r="B1576" s="41" t="s">
        <v>1057</v>
      </c>
      <c r="C1576" s="26" t="s">
        <v>1024</v>
      </c>
      <c r="D1576" s="142"/>
      <c r="E1576" s="14">
        <v>3049000</v>
      </c>
      <c r="F1576" s="142"/>
    </row>
    <row r="1577" spans="1:6" ht="16.5">
      <c r="A1577" s="3">
        <f>IF(E1577="","",COUNTA($E$1102:E1577))</f>
        <v>442</v>
      </c>
      <c r="B1577" s="41" t="s">
        <v>1651</v>
      </c>
      <c r="C1577" s="26" t="s">
        <v>1024</v>
      </c>
      <c r="D1577" s="142"/>
      <c r="E1577" s="14">
        <v>4811000</v>
      </c>
      <c r="F1577" s="142"/>
    </row>
    <row r="1578" spans="1:6" ht="16.5">
      <c r="A1578" s="3">
        <f>IF(E1578="","",COUNTA($E$1102:E1578))</f>
        <v>443</v>
      </c>
      <c r="B1578" s="41" t="s">
        <v>1652</v>
      </c>
      <c r="C1578" s="26" t="s">
        <v>1024</v>
      </c>
      <c r="D1578" s="142"/>
      <c r="E1578" s="14">
        <v>6439000</v>
      </c>
      <c r="F1578" s="142"/>
    </row>
    <row r="1579" spans="1:6" ht="16.5">
      <c r="A1579" s="3">
        <f>IF(E1579="","",COUNTA($E$1102:E1579))</f>
      </c>
      <c r="B1579" s="55" t="s">
        <v>2367</v>
      </c>
      <c r="C1579" s="26"/>
      <c r="E1579" s="14"/>
      <c r="F1579" s="142"/>
    </row>
    <row r="1580" spans="1:6" ht="16.5">
      <c r="A1580" s="3">
        <f>IF(E1580="","",COUNTA($E$1102:E1580))</f>
        <v>444</v>
      </c>
      <c r="B1580" s="41" t="s">
        <v>1045</v>
      </c>
      <c r="C1580" s="26" t="s">
        <v>1024</v>
      </c>
      <c r="D1580" s="142" t="s">
        <v>2361</v>
      </c>
      <c r="E1580" s="14">
        <v>1036000</v>
      </c>
      <c r="F1580" s="142"/>
    </row>
    <row r="1581" spans="1:6" ht="16.5">
      <c r="A1581" s="3">
        <f>IF(E1581="","",COUNTA($E$1102:E1581))</f>
        <v>445</v>
      </c>
      <c r="B1581" s="41" t="s">
        <v>1046</v>
      </c>
      <c r="C1581" s="26" t="s">
        <v>1024</v>
      </c>
      <c r="D1581" s="142"/>
      <c r="E1581" s="14">
        <v>1335000</v>
      </c>
      <c r="F1581" s="142"/>
    </row>
    <row r="1582" spans="1:6" ht="16.5">
      <c r="A1582" s="3">
        <f>IF(E1582="","",COUNTA($E$1102:E1582))</f>
        <v>446</v>
      </c>
      <c r="B1582" s="41" t="s">
        <v>1056</v>
      </c>
      <c r="C1582" s="26" t="s">
        <v>1024</v>
      </c>
      <c r="D1582" s="142"/>
      <c r="E1582" s="14">
        <v>2292000</v>
      </c>
      <c r="F1582" s="142"/>
    </row>
    <row r="1583" spans="1:6" ht="16.5">
      <c r="A1583" s="3">
        <f>IF(E1583="","",COUNTA($E$1102:E1583))</f>
        <v>447</v>
      </c>
      <c r="B1583" s="41" t="s">
        <v>1057</v>
      </c>
      <c r="C1583" s="26" t="s">
        <v>1024</v>
      </c>
      <c r="D1583" s="142"/>
      <c r="E1583" s="14">
        <v>3788000</v>
      </c>
      <c r="F1583" s="142"/>
    </row>
    <row r="1584" spans="1:6" ht="16.5">
      <c r="A1584" s="3">
        <f>IF(E1584="","",COUNTA($E$1102:E1584))</f>
        <v>448</v>
      </c>
      <c r="B1584" s="41" t="s">
        <v>1651</v>
      </c>
      <c r="C1584" s="26" t="s">
        <v>1024</v>
      </c>
      <c r="D1584" s="142"/>
      <c r="E1584" s="14">
        <v>6087000</v>
      </c>
      <c r="F1584" s="142"/>
    </row>
    <row r="1585" spans="1:6" ht="16.5">
      <c r="A1585" s="3">
        <f>IF(E1585="","",COUNTA($E$1102:E1585))</f>
        <v>449</v>
      </c>
      <c r="B1585" s="41" t="s">
        <v>1652</v>
      </c>
      <c r="C1585" s="26" t="s">
        <v>1024</v>
      </c>
      <c r="D1585" s="142"/>
      <c r="E1585" s="14">
        <v>9237000</v>
      </c>
      <c r="F1585" s="142"/>
    </row>
    <row r="1586" spans="1:6" ht="16.5">
      <c r="A1586" s="3">
        <f>IF(E1586="","",COUNTA($E$1102:E1586))</f>
      </c>
      <c r="B1586" s="41" t="s">
        <v>2368</v>
      </c>
      <c r="C1586" s="26"/>
      <c r="E1586" s="14"/>
      <c r="F1586" s="142"/>
    </row>
    <row r="1587" spans="1:6" ht="16.5">
      <c r="A1587" s="3">
        <f>IF(E1587="","",COUNTA($E$1102:E1587))</f>
        <v>450</v>
      </c>
      <c r="B1587" s="41" t="s">
        <v>1045</v>
      </c>
      <c r="C1587" s="26" t="s">
        <v>1024</v>
      </c>
      <c r="D1587" s="142" t="s">
        <v>2369</v>
      </c>
      <c r="E1587" s="14">
        <v>1074000</v>
      </c>
      <c r="F1587" s="142"/>
    </row>
    <row r="1588" spans="1:6" ht="16.5">
      <c r="A1588" s="3">
        <f>IF(E1588="","",COUNTA($E$1102:E1588))</f>
        <v>451</v>
      </c>
      <c r="B1588" s="41" t="s">
        <v>1046</v>
      </c>
      <c r="C1588" s="26" t="s">
        <v>1024</v>
      </c>
      <c r="D1588" s="142"/>
      <c r="E1588" s="14">
        <v>1622000</v>
      </c>
      <c r="F1588" s="142"/>
    </row>
    <row r="1589" spans="1:6" ht="16.5">
      <c r="A1589" s="3">
        <f>IF(E1589="","",COUNTA($E$1102:E1589))</f>
        <v>452</v>
      </c>
      <c r="B1589" s="41" t="s">
        <v>1056</v>
      </c>
      <c r="C1589" s="26" t="s">
        <v>1024</v>
      </c>
      <c r="D1589" s="142"/>
      <c r="E1589" s="14">
        <v>2486000</v>
      </c>
      <c r="F1589" s="142"/>
    </row>
    <row r="1590" spans="1:6" ht="16.5">
      <c r="A1590" s="3">
        <f>IF(E1590="","",COUNTA($E$1102:E1590))</f>
        <v>453</v>
      </c>
      <c r="B1590" s="41" t="s">
        <v>1057</v>
      </c>
      <c r="C1590" s="26" t="s">
        <v>1024</v>
      </c>
      <c r="D1590" s="142"/>
      <c r="E1590" s="14">
        <v>3936000</v>
      </c>
      <c r="F1590" s="142"/>
    </row>
    <row r="1591" spans="1:6" ht="16.5">
      <c r="A1591" s="3">
        <f>IF(E1591="","",COUNTA($E$1102:E1591))</f>
        <v>454</v>
      </c>
      <c r="B1591" s="41" t="s">
        <v>1651</v>
      </c>
      <c r="C1591" s="26" t="s">
        <v>1024</v>
      </c>
      <c r="D1591" s="142"/>
      <c r="E1591" s="14">
        <v>6291000</v>
      </c>
      <c r="F1591" s="142"/>
    </row>
    <row r="1592" spans="1:6" ht="16.5">
      <c r="A1592" s="3">
        <f>IF(E1592="","",COUNTA($E$1102:E1592))</f>
        <v>455</v>
      </c>
      <c r="B1592" s="41" t="s">
        <v>1652</v>
      </c>
      <c r="C1592" s="26" t="s">
        <v>1024</v>
      </c>
      <c r="D1592" s="142"/>
      <c r="E1592" s="14">
        <v>10880000</v>
      </c>
      <c r="F1592" s="142"/>
    </row>
    <row r="1593" spans="1:6" ht="16.5">
      <c r="A1593" s="3">
        <f>IF(E1593="","",COUNTA($E$1102:E1593))</f>
      </c>
      <c r="B1593" s="55" t="s">
        <v>2370</v>
      </c>
      <c r="C1593" s="26"/>
      <c r="E1593" s="14"/>
      <c r="F1593" s="142"/>
    </row>
    <row r="1594" spans="1:6" ht="16.5">
      <c r="A1594" s="3">
        <f>IF(E1594="","",COUNTA($E$1102:E1594))</f>
        <v>456</v>
      </c>
      <c r="B1594" s="41" t="s">
        <v>1045</v>
      </c>
      <c r="C1594" s="26" t="s">
        <v>1024</v>
      </c>
      <c r="D1594" s="142" t="s">
        <v>2361</v>
      </c>
      <c r="E1594" s="14">
        <v>1187000</v>
      </c>
      <c r="F1594" s="142"/>
    </row>
    <row r="1595" spans="1:6" ht="16.5">
      <c r="A1595" s="3">
        <f>IF(E1595="","",COUNTA($E$1102:E1595))</f>
        <v>457</v>
      </c>
      <c r="B1595" s="41" t="s">
        <v>1046</v>
      </c>
      <c r="C1595" s="26" t="s">
        <v>1024</v>
      </c>
      <c r="D1595" s="142"/>
      <c r="E1595" s="14">
        <v>1426000</v>
      </c>
      <c r="F1595" s="142"/>
    </row>
    <row r="1596" spans="1:6" ht="16.5">
      <c r="A1596" s="3">
        <f>IF(E1596="","",COUNTA($E$1102:E1596))</f>
        <v>458</v>
      </c>
      <c r="B1596" s="41" t="s">
        <v>1056</v>
      </c>
      <c r="C1596" s="26" t="s">
        <v>1024</v>
      </c>
      <c r="D1596" s="142"/>
      <c r="E1596" s="14">
        <v>2591000</v>
      </c>
      <c r="F1596" s="142"/>
    </row>
    <row r="1597" spans="1:6" ht="16.5">
      <c r="A1597" s="3">
        <f>IF(E1597="","",COUNTA($E$1102:E1597))</f>
        <v>459</v>
      </c>
      <c r="B1597" s="41" t="s">
        <v>1057</v>
      </c>
      <c r="C1597" s="26" t="s">
        <v>1024</v>
      </c>
      <c r="D1597" s="142"/>
      <c r="E1597" s="14">
        <v>4098000</v>
      </c>
      <c r="F1597" s="142"/>
    </row>
    <row r="1598" spans="1:6" ht="16.5">
      <c r="A1598" s="3">
        <f>IF(E1598="","",COUNTA($E$1102:E1598))</f>
        <v>460</v>
      </c>
      <c r="B1598" s="41" t="s">
        <v>1651</v>
      </c>
      <c r="C1598" s="26" t="s">
        <v>1024</v>
      </c>
      <c r="D1598" s="142"/>
      <c r="E1598" s="14">
        <v>6897000</v>
      </c>
      <c r="F1598" s="142"/>
    </row>
    <row r="1599" spans="1:6" ht="16.5">
      <c r="A1599" s="3">
        <f>IF(E1599="","",COUNTA($E$1102:E1599))</f>
        <v>461</v>
      </c>
      <c r="B1599" s="41" t="s">
        <v>1652</v>
      </c>
      <c r="C1599" s="26" t="s">
        <v>1024</v>
      </c>
      <c r="D1599" s="142"/>
      <c r="E1599" s="14">
        <v>9265000</v>
      </c>
      <c r="F1599" s="142"/>
    </row>
    <row r="1600" spans="1:6" ht="16.5">
      <c r="A1600" s="3">
        <f>IF(E1600="","",COUNTA($E$1102:E1600))</f>
      </c>
      <c r="B1600" s="55" t="s">
        <v>2371</v>
      </c>
      <c r="C1600" s="26"/>
      <c r="E1600" s="14"/>
      <c r="F1600" s="142"/>
    </row>
    <row r="1601" spans="1:6" ht="16.5">
      <c r="A1601" s="3">
        <f>IF(E1601="","",COUNTA($E$1102:E1601))</f>
        <v>462</v>
      </c>
      <c r="B1601" s="41" t="s">
        <v>1654</v>
      </c>
      <c r="C1601" s="26" t="s">
        <v>1024</v>
      </c>
      <c r="D1601" s="142" t="s">
        <v>2361</v>
      </c>
      <c r="E1601" s="14">
        <v>1448000</v>
      </c>
      <c r="F1601" s="142"/>
    </row>
    <row r="1602" spans="1:6" ht="16.5">
      <c r="A1602" s="3">
        <f>IF(E1602="","",COUNTA($E$1102:E1602))</f>
        <v>463</v>
      </c>
      <c r="B1602" s="41" t="s">
        <v>1655</v>
      </c>
      <c r="C1602" s="26" t="s">
        <v>1024</v>
      </c>
      <c r="D1602" s="142"/>
      <c r="E1602" s="14">
        <v>2324000</v>
      </c>
      <c r="F1602" s="142"/>
    </row>
    <row r="1603" spans="1:6" ht="16.5">
      <c r="A1603" s="3">
        <f>IF(E1603="","",COUNTA($E$1102:E1603))</f>
        <v>464</v>
      </c>
      <c r="B1603" s="41" t="s">
        <v>1656</v>
      </c>
      <c r="C1603" s="26" t="s">
        <v>1024</v>
      </c>
      <c r="D1603" s="142"/>
      <c r="E1603" s="14">
        <v>2783000</v>
      </c>
      <c r="F1603" s="142"/>
    </row>
    <row r="1604" spans="1:6" ht="16.5">
      <c r="A1604" s="3">
        <f>IF(E1604="","",COUNTA($E$1102:E1604))</f>
        <v>465</v>
      </c>
      <c r="B1604" s="41" t="s">
        <v>1657</v>
      </c>
      <c r="C1604" s="26" t="s">
        <v>1024</v>
      </c>
      <c r="D1604" s="142"/>
      <c r="E1604" s="14">
        <v>3501000</v>
      </c>
      <c r="F1604" s="142"/>
    </row>
    <row r="1605" spans="1:6" ht="16.5">
      <c r="A1605" s="3">
        <f>IF(E1605="","",COUNTA($E$1102:E1605))</f>
        <v>466</v>
      </c>
      <c r="B1605" s="41" t="s">
        <v>1658</v>
      </c>
      <c r="C1605" s="26" t="s">
        <v>1024</v>
      </c>
      <c r="D1605" s="142"/>
      <c r="E1605" s="14">
        <v>3827000</v>
      </c>
      <c r="F1605" s="142"/>
    </row>
    <row r="1606" spans="1:6" ht="16.5">
      <c r="A1606" s="3">
        <f>IF(E1606="","",COUNTA($E$1102:E1606))</f>
        <v>467</v>
      </c>
      <c r="B1606" s="41" t="s">
        <v>1659</v>
      </c>
      <c r="C1606" s="26" t="s">
        <v>1024</v>
      </c>
      <c r="D1606" s="142"/>
      <c r="E1606" s="14">
        <v>4477000</v>
      </c>
      <c r="F1606" s="142"/>
    </row>
    <row r="1607" spans="1:6" ht="16.5">
      <c r="A1607" s="3">
        <f>IF(E1607="","",COUNTA($E$1102:E1607))</f>
        <v>468</v>
      </c>
      <c r="B1607" s="41" t="s">
        <v>1660</v>
      </c>
      <c r="C1607" s="26" t="s">
        <v>1024</v>
      </c>
      <c r="D1607" s="142"/>
      <c r="E1607" s="14">
        <v>5732000</v>
      </c>
      <c r="F1607" s="142"/>
    </row>
    <row r="1608" spans="1:6" ht="16.5">
      <c r="A1608" s="3">
        <f>IF(E1608="","",COUNTA($E$1102:E1608))</f>
        <v>469</v>
      </c>
      <c r="B1608" s="41" t="s">
        <v>1661</v>
      </c>
      <c r="C1608" s="26" t="s">
        <v>1024</v>
      </c>
      <c r="D1608" s="142"/>
      <c r="E1608" s="14">
        <v>6153000</v>
      </c>
      <c r="F1608" s="142"/>
    </row>
    <row r="1609" spans="1:6" ht="16.5">
      <c r="A1609" s="3">
        <f>IF(E1609="","",COUNTA($E$1102:E1609))</f>
        <v>470</v>
      </c>
      <c r="B1609" s="41" t="s">
        <v>1662</v>
      </c>
      <c r="C1609" s="26" t="s">
        <v>1024</v>
      </c>
      <c r="D1609" s="142"/>
      <c r="E1609" s="14">
        <v>7303000</v>
      </c>
      <c r="F1609" s="142"/>
    </row>
    <row r="1610" spans="1:6" ht="16.5">
      <c r="A1610" s="3">
        <f>IF(E1610="","",COUNTA($E$1102:E1610))</f>
        <v>471</v>
      </c>
      <c r="B1610" s="41" t="s">
        <v>1663</v>
      </c>
      <c r="C1610" s="26" t="s">
        <v>1024</v>
      </c>
      <c r="D1610" s="142"/>
      <c r="E1610" s="14">
        <v>8613000</v>
      </c>
      <c r="F1610" s="142"/>
    </row>
    <row r="1611" spans="1:6" ht="16.5">
      <c r="A1611" s="3">
        <f>IF(E1611="","",COUNTA($E$1102:E1611))</f>
        <v>472</v>
      </c>
      <c r="B1611" s="41" t="s">
        <v>1664</v>
      </c>
      <c r="C1611" s="26" t="s">
        <v>1024</v>
      </c>
      <c r="D1611" s="142"/>
      <c r="E1611" s="14">
        <v>9435000</v>
      </c>
      <c r="F1611" s="142"/>
    </row>
    <row r="1612" spans="1:6" ht="16.5">
      <c r="A1612" s="3">
        <f>IF(E1612="","",COUNTA($E$1102:E1612))</f>
        <v>473</v>
      </c>
      <c r="B1612" s="41" t="s">
        <v>1665</v>
      </c>
      <c r="C1612" s="26" t="s">
        <v>1024</v>
      </c>
      <c r="D1612" s="142"/>
      <c r="E1612" s="14">
        <v>10566000</v>
      </c>
      <c r="F1612" s="142"/>
    </row>
    <row r="1613" spans="1:6" ht="16.5">
      <c r="A1613" s="3">
        <f>IF(E1613="","",COUNTA($E$1102:E1613))</f>
      </c>
      <c r="B1613" s="55" t="s">
        <v>2372</v>
      </c>
      <c r="C1613" s="26"/>
      <c r="E1613" s="14"/>
      <c r="F1613" s="142"/>
    </row>
    <row r="1614" spans="1:6" ht="16.5">
      <c r="A1614" s="3">
        <f>IF(E1614="","",COUNTA($E$1102:E1614))</f>
        <v>474</v>
      </c>
      <c r="B1614" s="41" t="s">
        <v>1654</v>
      </c>
      <c r="C1614" s="26" t="s">
        <v>1024</v>
      </c>
      <c r="D1614" s="142" t="s">
        <v>2361</v>
      </c>
      <c r="E1614" s="14">
        <v>1776000</v>
      </c>
      <c r="F1614" s="142"/>
    </row>
    <row r="1615" spans="1:6" ht="16.5">
      <c r="A1615" s="3">
        <f>IF(E1615="","",COUNTA($E$1102:E1615))</f>
        <v>475</v>
      </c>
      <c r="B1615" s="41" t="s">
        <v>1046</v>
      </c>
      <c r="C1615" s="26" t="s">
        <v>1024</v>
      </c>
      <c r="D1615" s="142"/>
      <c r="E1615" s="14">
        <v>1843000</v>
      </c>
      <c r="F1615" s="142"/>
    </row>
    <row r="1616" spans="1:6" ht="16.5">
      <c r="A1616" s="3">
        <f>IF(E1616="","",COUNTA($E$1102:E1616))</f>
        <v>476</v>
      </c>
      <c r="B1616" s="41" t="s">
        <v>1656</v>
      </c>
      <c r="C1616" s="26" t="s">
        <v>1024</v>
      </c>
      <c r="D1616" s="142"/>
      <c r="E1616" s="14">
        <v>2634000</v>
      </c>
      <c r="F1616" s="142"/>
    </row>
    <row r="1617" spans="1:6" ht="16.5">
      <c r="A1617" s="3">
        <f>IF(E1617="","",COUNTA($E$1102:E1617))</f>
        <v>477</v>
      </c>
      <c r="B1617" s="41" t="s">
        <v>1658</v>
      </c>
      <c r="C1617" s="26" t="s">
        <v>1024</v>
      </c>
      <c r="D1617" s="142"/>
      <c r="E1617" s="14">
        <v>3686000</v>
      </c>
      <c r="F1617" s="142"/>
    </row>
    <row r="1618" spans="1:6" ht="16.5">
      <c r="A1618" s="3">
        <f>IF(E1618="","",COUNTA($E$1102:E1618))</f>
        <v>478</v>
      </c>
      <c r="B1618" s="41" t="s">
        <v>1659</v>
      </c>
      <c r="C1618" s="26" t="s">
        <v>1024</v>
      </c>
      <c r="D1618" s="142"/>
      <c r="E1618" s="14">
        <v>4367000</v>
      </c>
      <c r="F1618" s="142"/>
    </row>
    <row r="1619" spans="1:6" ht="16.5">
      <c r="A1619" s="3">
        <f>IF(E1619="","",COUNTA($E$1102:E1619))</f>
        <v>479</v>
      </c>
      <c r="B1619" s="41" t="s">
        <v>1057</v>
      </c>
      <c r="C1619" s="26" t="s">
        <v>1024</v>
      </c>
      <c r="D1619" s="142"/>
      <c r="E1619" s="14">
        <v>4854000</v>
      </c>
      <c r="F1619" s="142"/>
    </row>
    <row r="1620" spans="1:6" ht="16.5">
      <c r="A1620" s="3">
        <f>IF(E1620="","",COUNTA($E$1102:E1620))</f>
        <v>480</v>
      </c>
      <c r="B1620" s="41" t="s">
        <v>1661</v>
      </c>
      <c r="C1620" s="26" t="s">
        <v>1024</v>
      </c>
      <c r="D1620" s="142"/>
      <c r="E1620" s="14">
        <v>6098000</v>
      </c>
      <c r="F1620" s="142"/>
    </row>
    <row r="1621" spans="1:6" ht="16.5">
      <c r="A1621" s="3">
        <f>IF(E1621="","",COUNTA($E$1102:E1621))</f>
        <v>481</v>
      </c>
      <c r="B1621" s="41" t="s">
        <v>1662</v>
      </c>
      <c r="C1621" s="26" t="s">
        <v>1024</v>
      </c>
      <c r="D1621" s="142"/>
      <c r="E1621" s="14">
        <v>6198000</v>
      </c>
      <c r="F1621" s="142"/>
    </row>
    <row r="1622" spans="1:6" ht="16.5">
      <c r="A1622" s="3">
        <f>IF(E1622="","",COUNTA($E$1102:E1622))</f>
        <v>482</v>
      </c>
      <c r="B1622" s="41" t="s">
        <v>1651</v>
      </c>
      <c r="C1622" s="26" t="s">
        <v>1024</v>
      </c>
      <c r="D1622" s="142"/>
      <c r="E1622" s="14">
        <v>8392000</v>
      </c>
      <c r="F1622" s="142"/>
    </row>
    <row r="1623" spans="1:6" ht="16.5">
      <c r="A1623" s="3">
        <f>IF(E1623="","",COUNTA($E$1102:E1623))</f>
      </c>
      <c r="B1623" s="55" t="s">
        <v>2373</v>
      </c>
      <c r="C1623" s="26"/>
      <c r="E1623" s="14"/>
      <c r="F1623" s="142"/>
    </row>
    <row r="1624" spans="1:6" ht="16.5">
      <c r="A1624" s="3">
        <f>IF(E1624="","",COUNTA($E$1102:E1624))</f>
        <v>483</v>
      </c>
      <c r="B1624" s="41" t="s">
        <v>1045</v>
      </c>
      <c r="C1624" s="26" t="s">
        <v>1024</v>
      </c>
      <c r="D1624" s="142" t="s">
        <v>2361</v>
      </c>
      <c r="E1624" s="14">
        <v>1776000</v>
      </c>
      <c r="F1624" s="142"/>
    </row>
    <row r="1625" spans="1:6" ht="16.5">
      <c r="A1625" s="3">
        <f>IF(E1625="","",COUNTA($E$1102:E1625))</f>
        <v>484</v>
      </c>
      <c r="B1625" s="41" t="s">
        <v>1654</v>
      </c>
      <c r="C1625" s="26" t="s">
        <v>1024</v>
      </c>
      <c r="D1625" s="142"/>
      <c r="E1625" s="14">
        <v>2250000</v>
      </c>
      <c r="F1625" s="142"/>
    </row>
    <row r="1626" spans="1:6" ht="16.5">
      <c r="A1626" s="3">
        <f>IF(E1626="","",COUNTA($E$1102:E1626))</f>
        <v>485</v>
      </c>
      <c r="B1626" s="41" t="s">
        <v>1046</v>
      </c>
      <c r="C1626" s="26" t="s">
        <v>1024</v>
      </c>
      <c r="D1626" s="142"/>
      <c r="E1626" s="14">
        <v>2265000</v>
      </c>
      <c r="F1626" s="142"/>
    </row>
    <row r="1627" spans="1:6" ht="16.5">
      <c r="A1627" s="3">
        <f>IF(E1627="","",COUNTA($E$1102:E1627))</f>
        <v>486</v>
      </c>
      <c r="B1627" s="41" t="s">
        <v>1655</v>
      </c>
      <c r="C1627" s="26" t="s">
        <v>1024</v>
      </c>
      <c r="D1627" s="142"/>
      <c r="E1627" s="14">
        <v>3656000</v>
      </c>
      <c r="F1627" s="142"/>
    </row>
    <row r="1628" spans="1:6" ht="16.5">
      <c r="A1628" s="3">
        <f>IF(E1628="","",COUNTA($E$1102:E1628))</f>
        <v>487</v>
      </c>
      <c r="B1628" s="41" t="s">
        <v>1656</v>
      </c>
      <c r="C1628" s="26" t="s">
        <v>1024</v>
      </c>
      <c r="D1628" s="142"/>
      <c r="E1628" s="14">
        <v>3670000</v>
      </c>
      <c r="F1628" s="142"/>
    </row>
    <row r="1629" spans="1:6" ht="16.5">
      <c r="A1629" s="3">
        <f>IF(E1629="","",COUNTA($E$1102:E1629))</f>
        <v>488</v>
      </c>
      <c r="B1629" s="41" t="s">
        <v>1056</v>
      </c>
      <c r="C1629" s="26" t="s">
        <v>1024</v>
      </c>
      <c r="D1629" s="142"/>
      <c r="E1629" s="14">
        <v>4056000</v>
      </c>
      <c r="F1629" s="142"/>
    </row>
    <row r="1630" spans="1:6" ht="16.5">
      <c r="A1630" s="3">
        <f>IF(E1630="","",COUNTA($E$1102:E1630))</f>
        <v>489</v>
      </c>
      <c r="B1630" s="41" t="s">
        <v>1657</v>
      </c>
      <c r="C1630" s="26" t="s">
        <v>1024</v>
      </c>
      <c r="D1630" s="142"/>
      <c r="E1630" s="14">
        <v>5403000</v>
      </c>
      <c r="F1630" s="142"/>
    </row>
    <row r="1631" spans="1:6" ht="16.5">
      <c r="A1631" s="3">
        <f>IF(E1631="","",COUNTA($E$1102:E1631))</f>
        <v>490</v>
      </c>
      <c r="B1631" s="41" t="s">
        <v>1658</v>
      </c>
      <c r="C1631" s="26" t="s">
        <v>1024</v>
      </c>
      <c r="D1631" s="142"/>
      <c r="E1631" s="14">
        <v>5476000</v>
      </c>
      <c r="F1631" s="142"/>
    </row>
    <row r="1632" spans="1:6" ht="16.5">
      <c r="A1632" s="3">
        <f>IF(E1632="","",COUNTA($E$1102:E1632))</f>
        <v>491</v>
      </c>
      <c r="B1632" s="41" t="s">
        <v>1659</v>
      </c>
      <c r="C1632" s="26" t="s">
        <v>1024</v>
      </c>
      <c r="D1632" s="142"/>
      <c r="E1632" s="14">
        <v>5832000</v>
      </c>
      <c r="F1632" s="142"/>
    </row>
    <row r="1633" spans="1:6" ht="16.5">
      <c r="A1633" s="3">
        <f>IF(E1633="","",COUNTA($E$1102:E1633))</f>
        <v>492</v>
      </c>
      <c r="B1633" s="41" t="s">
        <v>1057</v>
      </c>
      <c r="C1633" s="26" t="s">
        <v>1024</v>
      </c>
      <c r="D1633" s="142"/>
      <c r="E1633" s="14">
        <v>6557000</v>
      </c>
      <c r="F1633" s="142"/>
    </row>
    <row r="1634" spans="1:6" ht="16.5">
      <c r="A1634" s="3">
        <f>IF(E1634="","",COUNTA($E$1102:E1634))</f>
        <v>493</v>
      </c>
      <c r="B1634" s="41" t="s">
        <v>1663</v>
      </c>
      <c r="C1634" s="26" t="s">
        <v>1024</v>
      </c>
      <c r="D1634" s="142"/>
      <c r="E1634" s="14">
        <v>11323000</v>
      </c>
      <c r="F1634" s="142"/>
    </row>
    <row r="1635" spans="1:6" ht="16.5">
      <c r="A1635" s="3">
        <f>IF(E1635="","",COUNTA($E$1102:E1635))</f>
        <v>494</v>
      </c>
      <c r="B1635" s="41" t="s">
        <v>1666</v>
      </c>
      <c r="C1635" s="26" t="s">
        <v>1024</v>
      </c>
      <c r="D1635" s="142"/>
      <c r="E1635" s="14">
        <v>11544000</v>
      </c>
      <c r="F1635" s="142"/>
    </row>
    <row r="1636" spans="1:6" ht="16.5">
      <c r="A1636" s="3">
        <f>IF(E1636="","",COUNTA($E$1102:E1636))</f>
        <v>495</v>
      </c>
      <c r="B1636" s="41" t="s">
        <v>1664</v>
      </c>
      <c r="C1636" s="26" t="s">
        <v>1024</v>
      </c>
      <c r="D1636" s="142"/>
      <c r="E1636" s="14">
        <v>12063000</v>
      </c>
      <c r="F1636" s="142"/>
    </row>
    <row r="1637" spans="1:6" ht="16.5">
      <c r="A1637" s="3">
        <f>IF(E1637="","",COUNTA($E$1102:E1637))</f>
        <v>496</v>
      </c>
      <c r="B1637" s="41" t="s">
        <v>1665</v>
      </c>
      <c r="C1637" s="26" t="s">
        <v>1024</v>
      </c>
      <c r="D1637" s="142"/>
      <c r="E1637" s="14">
        <v>12418000</v>
      </c>
      <c r="F1637" s="142"/>
    </row>
    <row r="1638" spans="1:6" ht="16.5">
      <c r="A1638" s="3">
        <f>IF(E1638="","",COUNTA($E$1102:E1638))</f>
        <v>497</v>
      </c>
      <c r="B1638" s="41" t="s">
        <v>1652</v>
      </c>
      <c r="C1638" s="26" t="s">
        <v>1024</v>
      </c>
      <c r="D1638" s="142"/>
      <c r="E1638" s="14">
        <v>13395000</v>
      </c>
      <c r="F1638" s="142"/>
    </row>
    <row r="1639" spans="1:6" ht="33">
      <c r="A1639" s="3">
        <f>IF(E1639="","",COUNTA($E$1102:E1639))</f>
      </c>
      <c r="B1639" s="55" t="s">
        <v>2374</v>
      </c>
      <c r="C1639" s="26"/>
      <c r="E1639" s="14"/>
      <c r="F1639" s="142"/>
    </row>
    <row r="1640" spans="1:6" ht="16.5">
      <c r="A1640" s="3">
        <f>IF(E1640="","",COUNTA($E$1102:E1640))</f>
        <v>498</v>
      </c>
      <c r="B1640" s="41" t="s">
        <v>1043</v>
      </c>
      <c r="C1640" s="26" t="s">
        <v>1055</v>
      </c>
      <c r="D1640" s="142" t="s">
        <v>2375</v>
      </c>
      <c r="E1640" s="14">
        <v>473000</v>
      </c>
      <c r="F1640" s="142"/>
    </row>
    <row r="1641" spans="1:6" ht="16.5">
      <c r="A1641" s="3">
        <f>IF(E1641="","",COUNTA($E$1102:E1641))</f>
        <v>499</v>
      </c>
      <c r="B1641" s="41" t="s">
        <v>1044</v>
      </c>
      <c r="C1641" s="26" t="s">
        <v>1055</v>
      </c>
      <c r="D1641" s="142"/>
      <c r="E1641" s="14">
        <v>554000</v>
      </c>
      <c r="F1641" s="142"/>
    </row>
    <row r="1642" spans="1:6" ht="16.5">
      <c r="A1642" s="3">
        <f>IF(E1642="","",COUNTA($E$1102:E1642))</f>
        <v>500</v>
      </c>
      <c r="B1642" s="41" t="s">
        <v>1045</v>
      </c>
      <c r="C1642" s="26" t="s">
        <v>1055</v>
      </c>
      <c r="D1642" s="142"/>
      <c r="E1642" s="14">
        <v>644000</v>
      </c>
      <c r="F1642" s="142"/>
    </row>
    <row r="1643" spans="1:6" ht="16.5">
      <c r="A1643" s="3">
        <f>IF(E1643="","",COUNTA($E$1102:E1643))</f>
        <v>501</v>
      </c>
      <c r="B1643" s="41" t="s">
        <v>1046</v>
      </c>
      <c r="C1643" s="26" t="s">
        <v>1055</v>
      </c>
      <c r="D1643" s="142"/>
      <c r="E1643" s="14">
        <v>833000</v>
      </c>
      <c r="F1643" s="142"/>
    </row>
    <row r="1644" spans="1:6" ht="16.5">
      <c r="A1644" s="3">
        <f>IF(E1644="","",COUNTA($E$1102:E1644))</f>
        <v>502</v>
      </c>
      <c r="B1644" s="41" t="s">
        <v>1667</v>
      </c>
      <c r="C1644" s="26" t="s">
        <v>1055</v>
      </c>
      <c r="D1644" s="142"/>
      <c r="E1644" s="14">
        <v>988000</v>
      </c>
      <c r="F1644" s="142"/>
    </row>
    <row r="1645" spans="1:6" ht="16.5">
      <c r="A1645" s="3">
        <f>IF(E1645="","",COUNTA($E$1102:E1645))</f>
        <v>503</v>
      </c>
      <c r="B1645" s="41" t="s">
        <v>1056</v>
      </c>
      <c r="C1645" s="26" t="s">
        <v>1055</v>
      </c>
      <c r="D1645" s="142"/>
      <c r="E1645" s="14">
        <v>1145000</v>
      </c>
      <c r="F1645" s="142"/>
    </row>
    <row r="1646" spans="1:6" ht="16.5">
      <c r="A1646" s="3">
        <f>IF(E1646="","",COUNTA($E$1102:E1646))</f>
        <v>504</v>
      </c>
      <c r="B1646" s="41" t="s">
        <v>1057</v>
      </c>
      <c r="C1646" s="26" t="s">
        <v>1055</v>
      </c>
      <c r="D1646" s="142"/>
      <c r="E1646" s="14">
        <v>1597000</v>
      </c>
      <c r="F1646" s="142"/>
    </row>
    <row r="1647" spans="1:6" ht="16.5">
      <c r="A1647" s="3">
        <f>IF(E1647="","",COUNTA($E$1102:E1647))</f>
        <v>505</v>
      </c>
      <c r="B1647" s="41" t="s">
        <v>1651</v>
      </c>
      <c r="C1647" s="26" t="s">
        <v>1055</v>
      </c>
      <c r="D1647" s="142"/>
      <c r="E1647" s="14">
        <v>2791000</v>
      </c>
      <c r="F1647" s="142"/>
    </row>
    <row r="1648" spans="1:6" ht="16.5">
      <c r="A1648" s="3">
        <f>IF(E1648="","",COUNTA($E$1102:E1648))</f>
        <v>506</v>
      </c>
      <c r="B1648" s="41" t="s">
        <v>1652</v>
      </c>
      <c r="C1648" s="26" t="s">
        <v>1055</v>
      </c>
      <c r="D1648" s="142"/>
      <c r="E1648" s="14">
        <v>3258000</v>
      </c>
      <c r="F1648" s="142"/>
    </row>
    <row r="1649" spans="1:6" ht="16.5">
      <c r="A1649" s="3">
        <f>IF(E1649="","",COUNTA($E$1102:E1649))</f>
        <v>507</v>
      </c>
      <c r="B1649" s="41" t="s">
        <v>1653</v>
      </c>
      <c r="C1649" s="26" t="s">
        <v>1055</v>
      </c>
      <c r="D1649" s="142"/>
      <c r="E1649" s="14">
        <v>5922000</v>
      </c>
      <c r="F1649" s="142"/>
    </row>
    <row r="1650" spans="1:6" ht="16.5">
      <c r="A1650" s="3">
        <f>IF(E1650="","",COUNTA($E$1102:E1650))</f>
        <v>508</v>
      </c>
      <c r="B1650" s="41" t="s">
        <v>1668</v>
      </c>
      <c r="C1650" s="26" t="s">
        <v>1055</v>
      </c>
      <c r="D1650" s="142"/>
      <c r="E1650" s="14">
        <v>10265000</v>
      </c>
      <c r="F1650" s="142"/>
    </row>
    <row r="1651" spans="1:6" ht="16.5">
      <c r="A1651" s="3">
        <f>IF(E1651="","",COUNTA($E$1102:E1651))</f>
        <v>509</v>
      </c>
      <c r="B1651" s="41" t="s">
        <v>1669</v>
      </c>
      <c r="C1651" s="26" t="s">
        <v>1055</v>
      </c>
      <c r="D1651" s="142"/>
      <c r="E1651" s="14">
        <v>14115000</v>
      </c>
      <c r="F1651" s="142"/>
    </row>
    <row r="1652" spans="1:6" ht="33">
      <c r="A1652" s="3">
        <f>IF(E1652="","",COUNTA($E$1102:E1652))</f>
      </c>
      <c r="B1652" s="55" t="s">
        <v>2377</v>
      </c>
      <c r="C1652" s="26"/>
      <c r="E1652" s="14"/>
      <c r="F1652" s="142"/>
    </row>
    <row r="1653" spans="1:6" ht="16.5">
      <c r="A1653" s="3">
        <f>IF(E1653="","",COUNTA($E$1102:E1653))</f>
        <v>510</v>
      </c>
      <c r="B1653" s="41" t="s">
        <v>1043</v>
      </c>
      <c r="C1653" s="26" t="s">
        <v>1055</v>
      </c>
      <c r="D1653" s="142" t="s">
        <v>2376</v>
      </c>
      <c r="E1653" s="14">
        <v>473000</v>
      </c>
      <c r="F1653" s="142"/>
    </row>
    <row r="1654" spans="1:6" ht="16.5">
      <c r="A1654" s="3">
        <f>IF(E1654="","",COUNTA($E$1102:E1654))</f>
        <v>511</v>
      </c>
      <c r="B1654" s="41" t="s">
        <v>1044</v>
      </c>
      <c r="C1654" s="26" t="s">
        <v>1055</v>
      </c>
      <c r="D1654" s="142"/>
      <c r="E1654" s="14">
        <v>629000</v>
      </c>
      <c r="F1654" s="142"/>
    </row>
    <row r="1655" spans="1:6" ht="16.5">
      <c r="A1655" s="3">
        <f>IF(E1655="","",COUNTA($E$1102:E1655))</f>
        <v>512</v>
      </c>
      <c r="B1655" s="41" t="s">
        <v>1045</v>
      </c>
      <c r="C1655" s="26" t="s">
        <v>1055</v>
      </c>
      <c r="D1655" s="142"/>
      <c r="E1655" s="14">
        <v>643000</v>
      </c>
      <c r="F1655" s="142"/>
    </row>
    <row r="1656" spans="1:6" ht="16.5">
      <c r="A1656" s="3">
        <f>IF(E1656="","",COUNTA($E$1102:E1656))</f>
        <v>513</v>
      </c>
      <c r="B1656" s="41" t="s">
        <v>1046</v>
      </c>
      <c r="C1656" s="26" t="s">
        <v>1055</v>
      </c>
      <c r="D1656" s="142"/>
      <c r="E1656" s="14">
        <v>756000</v>
      </c>
      <c r="F1656" s="142"/>
    </row>
    <row r="1657" spans="1:6" ht="16.5">
      <c r="A1657" s="3">
        <f>IF(E1657="","",COUNTA($E$1102:E1657))</f>
        <v>514</v>
      </c>
      <c r="B1657" s="41" t="s">
        <v>1667</v>
      </c>
      <c r="C1657" s="26" t="s">
        <v>1055</v>
      </c>
      <c r="D1657" s="142"/>
      <c r="E1657" s="14">
        <v>988000</v>
      </c>
      <c r="F1657" s="142"/>
    </row>
    <row r="1658" spans="1:6" ht="16.5">
      <c r="A1658" s="3">
        <f>IF(E1658="","",COUNTA($E$1102:E1658))</f>
        <v>515</v>
      </c>
      <c r="B1658" s="41" t="s">
        <v>1056</v>
      </c>
      <c r="C1658" s="26" t="s">
        <v>1055</v>
      </c>
      <c r="D1658" s="142"/>
      <c r="E1658" s="14">
        <v>1197000</v>
      </c>
      <c r="F1658" s="142"/>
    </row>
    <row r="1659" spans="1:6" ht="16.5">
      <c r="A1659" s="3">
        <f>IF(E1659="","",COUNTA($E$1102:E1659))</f>
        <v>516</v>
      </c>
      <c r="B1659" s="41" t="s">
        <v>1057</v>
      </c>
      <c r="C1659" s="26" t="s">
        <v>1055</v>
      </c>
      <c r="D1659" s="142"/>
      <c r="E1659" s="14">
        <v>1579000</v>
      </c>
      <c r="F1659" s="142"/>
    </row>
    <row r="1660" spans="1:6" ht="16.5">
      <c r="A1660" s="3">
        <f>IF(E1660="","",COUNTA($E$1102:E1660))</f>
        <v>517</v>
      </c>
      <c r="B1660" s="41" t="s">
        <v>1651</v>
      </c>
      <c r="C1660" s="26" t="s">
        <v>1055</v>
      </c>
      <c r="D1660" s="142"/>
      <c r="E1660" s="14">
        <v>2369000</v>
      </c>
      <c r="F1660" s="142"/>
    </row>
    <row r="1661" spans="1:6" ht="16.5">
      <c r="A1661" s="3">
        <f>IF(E1661="","",COUNTA($E$1102:E1661))</f>
        <v>518</v>
      </c>
      <c r="B1661" s="41" t="s">
        <v>1652</v>
      </c>
      <c r="C1661" s="26" t="s">
        <v>1055</v>
      </c>
      <c r="D1661" s="142"/>
      <c r="E1661" s="14">
        <v>3024000</v>
      </c>
      <c r="F1661" s="142"/>
    </row>
    <row r="1662" spans="1:6" ht="16.5">
      <c r="A1662" s="3">
        <f>IF(E1662="","",COUNTA($E$1102:E1662))</f>
        <v>519</v>
      </c>
      <c r="B1662" s="41" t="s">
        <v>1653</v>
      </c>
      <c r="C1662" s="26" t="s">
        <v>1055</v>
      </c>
      <c r="D1662" s="142"/>
      <c r="E1662" s="14">
        <v>5330000</v>
      </c>
      <c r="F1662" s="142"/>
    </row>
    <row r="1663" spans="1:6" ht="16.5">
      <c r="A1663" s="3">
        <f>IF(E1663="","",COUNTA($E$1102:E1663))</f>
        <v>520</v>
      </c>
      <c r="B1663" s="41" t="s">
        <v>1668</v>
      </c>
      <c r="C1663" s="26" t="s">
        <v>1055</v>
      </c>
      <c r="D1663" s="142"/>
      <c r="E1663" s="14">
        <v>9293000</v>
      </c>
      <c r="F1663" s="142"/>
    </row>
    <row r="1664" spans="1:6" ht="16.5">
      <c r="A1664" s="3">
        <f>IF(E1664="","",COUNTA($E$1102:E1664))</f>
        <v>521</v>
      </c>
      <c r="B1664" s="41" t="s">
        <v>1669</v>
      </c>
      <c r="C1664" s="26" t="s">
        <v>1055</v>
      </c>
      <c r="D1664" s="142"/>
      <c r="E1664" s="14">
        <v>13423000</v>
      </c>
      <c r="F1664" s="142"/>
    </row>
    <row r="1665" spans="1:6" ht="17.25">
      <c r="A1665" s="3">
        <f>IF(E1665="","",COUNTA($E$1102:E1665))</f>
      </c>
      <c r="B1665" s="49" t="s">
        <v>1918</v>
      </c>
      <c r="C1665" s="27"/>
      <c r="E1665" s="17"/>
      <c r="F1665" s="142" t="s">
        <v>310</v>
      </c>
    </row>
    <row r="1666" spans="1:6" ht="33">
      <c r="A1666" s="3">
        <f>IF(E1666="","",COUNTA($E$1102:E1666))</f>
        <v>522</v>
      </c>
      <c r="B1666" s="41" t="s">
        <v>1670</v>
      </c>
      <c r="C1666" s="28" t="s">
        <v>261</v>
      </c>
      <c r="E1666" s="16">
        <v>12800</v>
      </c>
      <c r="F1666" s="142"/>
    </row>
    <row r="1667" spans="1:6" ht="33">
      <c r="A1667" s="3">
        <f>IF(E1667="","",COUNTA($E$1102:E1667))</f>
        <v>523</v>
      </c>
      <c r="B1667" s="41" t="s">
        <v>1671</v>
      </c>
      <c r="C1667" s="28" t="s">
        <v>261</v>
      </c>
      <c r="E1667" s="16">
        <v>14900</v>
      </c>
      <c r="F1667" s="142"/>
    </row>
    <row r="1668" spans="1:6" ht="33">
      <c r="A1668" s="3">
        <f>IF(E1668="","",COUNTA($E$1102:E1668))</f>
        <v>524</v>
      </c>
      <c r="B1668" s="41" t="s">
        <v>1672</v>
      </c>
      <c r="C1668" s="28" t="s">
        <v>261</v>
      </c>
      <c r="E1668" s="16">
        <v>21400</v>
      </c>
      <c r="F1668" s="142"/>
    </row>
    <row r="1669" spans="1:6" ht="33">
      <c r="A1669" s="3">
        <f>IF(E1669="","",COUNTA($E$1102:E1669))</f>
        <v>525</v>
      </c>
      <c r="B1669" s="41" t="s">
        <v>1673</v>
      </c>
      <c r="C1669" s="28" t="s">
        <v>261</v>
      </c>
      <c r="E1669" s="16">
        <v>29300</v>
      </c>
      <c r="F1669" s="142"/>
    </row>
    <row r="1670" spans="1:6" ht="33">
      <c r="A1670" s="3">
        <f>IF(E1670="","",COUNTA($E$1102:E1670))</f>
        <v>526</v>
      </c>
      <c r="B1670" s="41" t="s">
        <v>1674</v>
      </c>
      <c r="C1670" s="28" t="s">
        <v>261</v>
      </c>
      <c r="E1670" s="16">
        <v>42500</v>
      </c>
      <c r="F1670" s="142"/>
    </row>
    <row r="1671" spans="1:6" ht="33">
      <c r="A1671" s="3">
        <f>IF(E1671="","",COUNTA($E$1102:E1671))</f>
        <v>527</v>
      </c>
      <c r="B1671" s="41" t="s">
        <v>1675</v>
      </c>
      <c r="C1671" s="28" t="s">
        <v>261</v>
      </c>
      <c r="E1671" s="16">
        <v>47800</v>
      </c>
      <c r="F1671" s="142"/>
    </row>
    <row r="1672" spans="1:6" ht="33">
      <c r="A1672" s="3">
        <f>IF(E1672="","",COUNTA($E$1102:E1672))</f>
        <v>528</v>
      </c>
      <c r="B1672" s="41" t="s">
        <v>1676</v>
      </c>
      <c r="C1672" s="28" t="s">
        <v>261</v>
      </c>
      <c r="E1672" s="16">
        <v>55300</v>
      </c>
      <c r="F1672" s="142"/>
    </row>
    <row r="1673" spans="1:6" ht="33">
      <c r="A1673" s="3">
        <f>IF(E1673="","",COUNTA($E$1102:E1673))</f>
        <v>529</v>
      </c>
      <c r="B1673" s="41" t="s">
        <v>1677</v>
      </c>
      <c r="C1673" s="28" t="s">
        <v>261</v>
      </c>
      <c r="E1673" s="16">
        <v>63600</v>
      </c>
      <c r="F1673" s="142"/>
    </row>
    <row r="1674" spans="1:6" ht="33">
      <c r="A1674" s="3">
        <f>IF(E1674="","",COUNTA($E$1102:E1674))</f>
        <v>530</v>
      </c>
      <c r="B1674" s="41" t="s">
        <v>1678</v>
      </c>
      <c r="C1674" s="28" t="s">
        <v>261</v>
      </c>
      <c r="E1674" s="16">
        <v>78100</v>
      </c>
      <c r="F1674" s="142"/>
    </row>
    <row r="1675" spans="1:6" ht="33">
      <c r="A1675" s="3">
        <f>IF(E1675="","",COUNTA($E$1102:E1675))</f>
        <v>531</v>
      </c>
      <c r="B1675" s="41" t="s">
        <v>1679</v>
      </c>
      <c r="C1675" s="28" t="s">
        <v>261</v>
      </c>
      <c r="E1675" s="16">
        <v>121400</v>
      </c>
      <c r="F1675" s="142"/>
    </row>
    <row r="1676" spans="1:6" ht="33">
      <c r="A1676" s="3">
        <f>IF(E1676="","",COUNTA($E$1102:E1676))</f>
        <v>532</v>
      </c>
      <c r="B1676" s="41" t="s">
        <v>1680</v>
      </c>
      <c r="C1676" s="28" t="s">
        <v>261</v>
      </c>
      <c r="E1676" s="16">
        <v>165800</v>
      </c>
      <c r="F1676" s="142"/>
    </row>
    <row r="1677" spans="1:6" ht="33">
      <c r="A1677" s="3">
        <f>IF(E1677="","",COUNTA($E$1102:E1677))</f>
        <v>533</v>
      </c>
      <c r="B1677" s="41" t="s">
        <v>1681</v>
      </c>
      <c r="C1677" s="28" t="s">
        <v>261</v>
      </c>
      <c r="E1677" s="16">
        <v>185000</v>
      </c>
      <c r="F1677" s="142"/>
    </row>
    <row r="1678" spans="1:6" ht="33">
      <c r="A1678" s="3">
        <f>IF(E1678="","",COUNTA($E$1102:E1678))</f>
        <v>534</v>
      </c>
      <c r="B1678" s="41" t="s">
        <v>1682</v>
      </c>
      <c r="C1678" s="28" t="s">
        <v>261</v>
      </c>
      <c r="E1678" s="16">
        <v>247200</v>
      </c>
      <c r="F1678" s="142"/>
    </row>
    <row r="1679" spans="1:6" ht="33">
      <c r="A1679" s="3">
        <f>IF(E1679="","",COUNTA($E$1102:E1679))</f>
        <v>535</v>
      </c>
      <c r="B1679" s="41" t="s">
        <v>1683</v>
      </c>
      <c r="C1679" s="28" t="s">
        <v>261</v>
      </c>
      <c r="E1679" s="16">
        <v>295500</v>
      </c>
      <c r="F1679" s="142"/>
    </row>
    <row r="1680" spans="1:6" ht="17.25">
      <c r="A1680" s="3">
        <f>IF(E1680="","",COUNTA($E$1102:E1680))</f>
      </c>
      <c r="B1680" s="49" t="s">
        <v>1918</v>
      </c>
      <c r="C1680" s="27"/>
      <c r="E1680" s="17"/>
      <c r="F1680" s="142" t="s">
        <v>309</v>
      </c>
    </row>
    <row r="1681" spans="1:6" ht="16.5">
      <c r="A1681" s="3">
        <f>IF(E1681="","",COUNTA($E$1102:E1681))</f>
        <v>536</v>
      </c>
      <c r="B1681" s="41" t="s">
        <v>1684</v>
      </c>
      <c r="C1681" s="28" t="s">
        <v>261</v>
      </c>
      <c r="E1681" s="16">
        <v>12800</v>
      </c>
      <c r="F1681" s="142"/>
    </row>
    <row r="1682" spans="1:6" ht="16.5">
      <c r="A1682" s="3">
        <f>IF(E1682="","",COUNTA($E$1102:E1682))</f>
        <v>537</v>
      </c>
      <c r="B1682" s="41" t="s">
        <v>1685</v>
      </c>
      <c r="C1682" s="28" t="s">
        <v>261</v>
      </c>
      <c r="E1682" s="16">
        <v>14900</v>
      </c>
      <c r="F1682" s="142"/>
    </row>
    <row r="1683" spans="1:6" ht="16.5">
      <c r="A1683" s="3">
        <f>IF(E1683="","",COUNTA($E$1102:E1683))</f>
        <v>538</v>
      </c>
      <c r="B1683" s="41" t="s">
        <v>1686</v>
      </c>
      <c r="C1683" s="28" t="s">
        <v>261</v>
      </c>
      <c r="E1683" s="16">
        <v>21400</v>
      </c>
      <c r="F1683" s="142"/>
    </row>
    <row r="1684" spans="1:6" ht="16.5">
      <c r="A1684" s="3">
        <f>IF(E1684="","",COUNTA($E$1102:E1684))</f>
        <v>539</v>
      </c>
      <c r="B1684" s="41" t="s">
        <v>1687</v>
      </c>
      <c r="C1684" s="28" t="s">
        <v>261</v>
      </c>
      <c r="E1684" s="16">
        <v>29300</v>
      </c>
      <c r="F1684" s="142"/>
    </row>
    <row r="1685" spans="1:6" ht="16.5">
      <c r="A1685" s="3">
        <f>IF(E1685="","",COUNTA($E$1102:E1685))</f>
        <v>540</v>
      </c>
      <c r="B1685" s="41" t="s">
        <v>1688</v>
      </c>
      <c r="C1685" s="28" t="s">
        <v>261</v>
      </c>
      <c r="E1685" s="16">
        <v>42500</v>
      </c>
      <c r="F1685" s="142"/>
    </row>
    <row r="1686" spans="1:6" ht="16.5">
      <c r="A1686" s="3">
        <f>IF(E1686="","",COUNTA($E$1102:E1686))</f>
        <v>541</v>
      </c>
      <c r="B1686" s="41" t="s">
        <v>1689</v>
      </c>
      <c r="C1686" s="28" t="s">
        <v>261</v>
      </c>
      <c r="E1686" s="16">
        <v>55300</v>
      </c>
      <c r="F1686" s="142"/>
    </row>
    <row r="1687" spans="1:6" ht="16.5">
      <c r="A1687" s="3">
        <f>IF(E1687="","",COUNTA($E$1102:E1687))</f>
        <v>542</v>
      </c>
      <c r="B1687" s="41" t="s">
        <v>1690</v>
      </c>
      <c r="C1687" s="28" t="s">
        <v>261</v>
      </c>
      <c r="E1687" s="16">
        <v>63600</v>
      </c>
      <c r="F1687" s="142"/>
    </row>
    <row r="1688" spans="1:6" ht="33">
      <c r="A1688" s="3">
        <f>IF(E1688="","",COUNTA($E$1102:E1688))</f>
        <v>543</v>
      </c>
      <c r="B1688" s="41" t="s">
        <v>1691</v>
      </c>
      <c r="C1688" s="28" t="s">
        <v>261</v>
      </c>
      <c r="E1688" s="16">
        <v>78100</v>
      </c>
      <c r="F1688" s="142"/>
    </row>
    <row r="1689" spans="1:6" ht="33">
      <c r="A1689" s="3">
        <f>IF(E1689="","",COUNTA($E$1102:E1689))</f>
        <v>544</v>
      </c>
      <c r="B1689" s="41" t="s">
        <v>1692</v>
      </c>
      <c r="C1689" s="28" t="s">
        <v>261</v>
      </c>
      <c r="E1689" s="16">
        <v>121400</v>
      </c>
      <c r="F1689" s="142"/>
    </row>
    <row r="1690" spans="1:6" ht="33">
      <c r="A1690" s="3">
        <f>IF(E1690="","",COUNTA($E$1102:E1690))</f>
        <v>545</v>
      </c>
      <c r="B1690" s="41" t="s">
        <v>1693</v>
      </c>
      <c r="C1690" s="28" t="s">
        <v>261</v>
      </c>
      <c r="E1690" s="16">
        <v>165800</v>
      </c>
      <c r="F1690" s="142"/>
    </row>
    <row r="1691" spans="1:6" ht="33">
      <c r="A1691" s="3">
        <f>IF(E1691="","",COUNTA($E$1102:E1691))</f>
        <v>546</v>
      </c>
      <c r="B1691" s="41" t="s">
        <v>1694</v>
      </c>
      <c r="C1691" s="28" t="s">
        <v>261</v>
      </c>
      <c r="E1691" s="16">
        <v>185000</v>
      </c>
      <c r="F1691" s="142"/>
    </row>
    <row r="1692" spans="1:6" ht="33">
      <c r="A1692" s="3">
        <f>IF(E1692="","",COUNTA($E$1102:E1692))</f>
        <v>547</v>
      </c>
      <c r="B1692" s="41" t="s">
        <v>1695</v>
      </c>
      <c r="C1692" s="28" t="s">
        <v>261</v>
      </c>
      <c r="E1692" s="16">
        <v>247200</v>
      </c>
      <c r="F1692" s="142"/>
    </row>
    <row r="1693" spans="1:6" ht="33">
      <c r="A1693" s="3">
        <f>IF(E1693="","",COUNTA($E$1102:E1693))</f>
        <v>548</v>
      </c>
      <c r="B1693" s="41" t="s">
        <v>1696</v>
      </c>
      <c r="C1693" s="28" t="s">
        <v>261</v>
      </c>
      <c r="E1693" s="16">
        <v>295500</v>
      </c>
      <c r="F1693" s="142"/>
    </row>
    <row r="1694" spans="1:6" ht="17.25">
      <c r="A1694" s="3">
        <f>IF(E1694="","",COUNTA($E$1102:E1694))</f>
      </c>
      <c r="B1694" s="49" t="s">
        <v>1697</v>
      </c>
      <c r="C1694" s="27"/>
      <c r="E1694" s="17"/>
      <c r="F1694" s="142" t="s">
        <v>307</v>
      </c>
    </row>
    <row r="1695" spans="1:7" ht="16.5">
      <c r="A1695" s="3">
        <f>IF(E1695="","",COUNTA($E$1102:E1695))</f>
        <v>549</v>
      </c>
      <c r="B1695" s="41" t="s">
        <v>1698</v>
      </c>
      <c r="C1695" s="28" t="s">
        <v>261</v>
      </c>
      <c r="E1695" s="16">
        <v>9790</v>
      </c>
      <c r="F1695" s="142"/>
      <c r="G1695" s="77">
        <f>E1695*1.1</f>
        <v>10769</v>
      </c>
    </row>
    <row r="1696" spans="1:6" ht="16.5">
      <c r="A1696" s="3">
        <f>IF(E1696="","",COUNTA($E$1102:E1696))</f>
        <v>550</v>
      </c>
      <c r="B1696" s="41" t="s">
        <v>1699</v>
      </c>
      <c r="C1696" s="28" t="s">
        <v>261</v>
      </c>
      <c r="E1696" s="16">
        <v>11690</v>
      </c>
      <c r="F1696" s="142"/>
    </row>
    <row r="1697" spans="1:6" ht="16.5">
      <c r="A1697" s="3">
        <f>IF(E1697="","",COUNTA($E$1102:E1697))</f>
        <v>551</v>
      </c>
      <c r="B1697" s="41" t="s">
        <v>1700</v>
      </c>
      <c r="C1697" s="28" t="s">
        <v>261</v>
      </c>
      <c r="E1697" s="16">
        <v>13690</v>
      </c>
      <c r="F1697" s="142"/>
    </row>
    <row r="1698" spans="1:6" ht="16.5">
      <c r="A1698" s="3">
        <f>IF(E1698="","",COUNTA($E$1102:E1698))</f>
        <v>552</v>
      </c>
      <c r="B1698" s="41" t="s">
        <v>1701</v>
      </c>
      <c r="C1698" s="28" t="s">
        <v>261</v>
      </c>
      <c r="E1698" s="16">
        <v>13140</v>
      </c>
      <c r="F1698" s="142"/>
    </row>
    <row r="1699" spans="1:6" ht="16.5">
      <c r="A1699" s="3">
        <f>IF(E1699="","",COUNTA($E$1102:E1699))</f>
        <v>553</v>
      </c>
      <c r="B1699" s="41" t="s">
        <v>1702</v>
      </c>
      <c r="C1699" s="28" t="s">
        <v>261</v>
      </c>
      <c r="E1699" s="16">
        <v>16040</v>
      </c>
      <c r="F1699" s="142"/>
    </row>
    <row r="1700" spans="1:6" ht="16.5">
      <c r="A1700" s="3">
        <f>IF(E1700="","",COUNTA($E$1102:E1700))</f>
        <v>554</v>
      </c>
      <c r="B1700" s="41" t="s">
        <v>1703</v>
      </c>
      <c r="C1700" s="28" t="s">
        <v>261</v>
      </c>
      <c r="E1700" s="16">
        <v>18760</v>
      </c>
      <c r="F1700" s="142"/>
    </row>
    <row r="1701" spans="1:6" ht="16.5">
      <c r="A1701" s="3">
        <f>IF(E1701="","",COUNTA($E$1102:E1701))</f>
        <v>555</v>
      </c>
      <c r="B1701" s="41" t="s">
        <v>1704</v>
      </c>
      <c r="C1701" s="28" t="s">
        <v>261</v>
      </c>
      <c r="E1701" s="16">
        <v>16590</v>
      </c>
      <c r="F1701" s="142"/>
    </row>
    <row r="1702" spans="1:6" ht="16.5">
      <c r="A1702" s="3">
        <f>IF(E1702="","",COUNTA($E$1102:E1702))</f>
        <v>556</v>
      </c>
      <c r="B1702" s="41" t="s">
        <v>1705</v>
      </c>
      <c r="C1702" s="28" t="s">
        <v>261</v>
      </c>
      <c r="E1702" s="16">
        <v>20030</v>
      </c>
      <c r="F1702" s="142"/>
    </row>
    <row r="1703" spans="1:6" ht="16.5">
      <c r="A1703" s="3">
        <f>IF(E1703="","",COUNTA($E$1102:E1703))</f>
        <v>557</v>
      </c>
      <c r="B1703" s="41" t="s">
        <v>1706</v>
      </c>
      <c r="C1703" s="28" t="s">
        <v>261</v>
      </c>
      <c r="E1703" s="16">
        <v>24200</v>
      </c>
      <c r="F1703" s="142"/>
    </row>
    <row r="1704" spans="1:6" ht="16.5">
      <c r="A1704" s="3">
        <f>IF(E1704="","",COUNTA($E$1102:E1704))</f>
        <v>558</v>
      </c>
      <c r="B1704" s="41" t="s">
        <v>1707</v>
      </c>
      <c r="C1704" s="28" t="s">
        <v>261</v>
      </c>
      <c r="E1704" s="16">
        <v>29090</v>
      </c>
      <c r="F1704" s="142"/>
    </row>
    <row r="1705" spans="1:6" ht="16.5">
      <c r="A1705" s="3">
        <f>IF(E1705="","",COUNTA($E$1102:E1705))</f>
        <v>559</v>
      </c>
      <c r="B1705" s="41" t="s">
        <v>1708</v>
      </c>
      <c r="C1705" s="28" t="s">
        <v>261</v>
      </c>
      <c r="E1705" s="16">
        <v>25740</v>
      </c>
      <c r="F1705" s="142"/>
    </row>
    <row r="1706" spans="1:6" ht="16.5">
      <c r="A1706" s="3">
        <f>IF(E1706="","",COUNTA($E$1102:E1706))</f>
        <v>560</v>
      </c>
      <c r="B1706" s="41" t="s">
        <v>1709</v>
      </c>
      <c r="C1706" s="28" t="s">
        <v>261</v>
      </c>
      <c r="E1706" s="16">
        <v>30730</v>
      </c>
      <c r="F1706" s="142"/>
    </row>
    <row r="1707" spans="1:6" ht="16.5">
      <c r="A1707" s="3">
        <f>IF(E1707="","",COUNTA($E$1102:E1707))</f>
        <v>561</v>
      </c>
      <c r="B1707" s="41" t="s">
        <v>1710</v>
      </c>
      <c r="C1707" s="28" t="s">
        <v>261</v>
      </c>
      <c r="E1707" s="16">
        <v>36980</v>
      </c>
      <c r="F1707" s="142"/>
    </row>
    <row r="1708" spans="1:6" ht="16.5">
      <c r="A1708" s="3">
        <f>IF(E1708="","",COUNTA($E$1102:E1708))</f>
        <v>562</v>
      </c>
      <c r="B1708" s="41" t="s">
        <v>1711</v>
      </c>
      <c r="C1708" s="28" t="s">
        <v>261</v>
      </c>
      <c r="E1708" s="16">
        <v>45140</v>
      </c>
      <c r="F1708" s="142"/>
    </row>
    <row r="1709" spans="1:6" ht="16.5">
      <c r="A1709" s="3">
        <f>IF(E1709="","",COUNTA($E$1102:E1709))</f>
        <v>563</v>
      </c>
      <c r="B1709" s="41" t="s">
        <v>1712</v>
      </c>
      <c r="C1709" s="28" t="s">
        <v>261</v>
      </c>
      <c r="E1709" s="16">
        <v>53380</v>
      </c>
      <c r="F1709" s="142"/>
    </row>
    <row r="1710" spans="1:6" ht="16.5">
      <c r="A1710" s="3">
        <f>IF(E1710="","",COUNTA($E$1102:E1710))</f>
        <v>564</v>
      </c>
      <c r="B1710" s="41" t="s">
        <v>1713</v>
      </c>
      <c r="C1710" s="28" t="s">
        <v>261</v>
      </c>
      <c r="E1710" s="16">
        <v>39970</v>
      </c>
      <c r="F1710" s="142"/>
    </row>
    <row r="1711" spans="1:6" ht="16.5">
      <c r="A1711" s="3">
        <f>IF(E1711="","",COUNTA($E$1102:E1711))</f>
        <v>565</v>
      </c>
      <c r="B1711" s="41" t="s">
        <v>1714</v>
      </c>
      <c r="C1711" s="28" t="s">
        <v>261</v>
      </c>
      <c r="E1711" s="16">
        <v>49130</v>
      </c>
      <c r="F1711" s="142"/>
    </row>
    <row r="1712" spans="1:6" ht="16.5">
      <c r="A1712" s="3">
        <f>IF(E1712="","",COUNTA($E$1102:E1712))</f>
        <v>566</v>
      </c>
      <c r="B1712" s="41" t="s">
        <v>1715</v>
      </c>
      <c r="C1712" s="28" t="s">
        <v>261</v>
      </c>
      <c r="E1712" s="16">
        <v>59550</v>
      </c>
      <c r="F1712" s="142"/>
    </row>
    <row r="1713" spans="1:6" ht="16.5">
      <c r="A1713" s="3">
        <f>IF(E1713="","",COUNTA($E$1102:E1713))</f>
        <v>567</v>
      </c>
      <c r="B1713" s="41" t="s">
        <v>1716</v>
      </c>
      <c r="C1713" s="28" t="s">
        <v>261</v>
      </c>
      <c r="E1713" s="16">
        <v>70970</v>
      </c>
      <c r="F1713" s="142"/>
    </row>
    <row r="1714" spans="1:6" ht="16.5">
      <c r="A1714" s="3">
        <f>IF(E1714="","",COUNTA($E$1102:E1714))</f>
        <v>568</v>
      </c>
      <c r="B1714" s="41" t="s">
        <v>1717</v>
      </c>
      <c r="C1714" s="28" t="s">
        <v>261</v>
      </c>
      <c r="E1714" s="16">
        <v>85020</v>
      </c>
      <c r="F1714" s="142"/>
    </row>
    <row r="1715" spans="1:6" ht="16.5">
      <c r="A1715" s="3">
        <f>IF(E1715="","",COUNTA($E$1102:E1715))</f>
        <v>569</v>
      </c>
      <c r="B1715" s="41" t="s">
        <v>1718</v>
      </c>
      <c r="C1715" s="28" t="s">
        <v>261</v>
      </c>
      <c r="E1715" s="16">
        <v>56830</v>
      </c>
      <c r="F1715" s="142"/>
    </row>
    <row r="1716" spans="1:6" ht="16.5">
      <c r="A1716" s="3">
        <f>IF(E1716="","",COUNTA($E$1102:E1716))</f>
        <v>570</v>
      </c>
      <c r="B1716" s="41" t="s">
        <v>1719</v>
      </c>
      <c r="C1716" s="28" t="s">
        <v>261</v>
      </c>
      <c r="E1716" s="16">
        <v>70060</v>
      </c>
      <c r="F1716" s="142"/>
    </row>
    <row r="1717" spans="1:6" ht="16.5">
      <c r="A1717" s="3">
        <f>IF(E1717="","",COUNTA($E$1102:E1717))</f>
        <v>571</v>
      </c>
      <c r="B1717" s="41" t="s">
        <v>1720</v>
      </c>
      <c r="C1717" s="28" t="s">
        <v>261</v>
      </c>
      <c r="E1717" s="16">
        <v>84470</v>
      </c>
      <c r="F1717" s="142"/>
    </row>
    <row r="1718" spans="1:6" ht="16.5">
      <c r="A1718" s="3">
        <f>IF(E1718="","",COUNTA($E$1102:E1718))</f>
        <v>572</v>
      </c>
      <c r="B1718" s="41" t="s">
        <v>1721</v>
      </c>
      <c r="C1718" s="28" t="s">
        <v>261</v>
      </c>
      <c r="E1718" s="16">
        <v>100790</v>
      </c>
      <c r="F1718" s="142"/>
    </row>
    <row r="1719" spans="1:6" ht="16.5">
      <c r="A1719" s="3">
        <f>IF(E1719="","",COUNTA($E$1102:E1719))</f>
        <v>573</v>
      </c>
      <c r="B1719" s="41" t="s">
        <v>1722</v>
      </c>
      <c r="C1719" s="28" t="s">
        <v>261</v>
      </c>
      <c r="E1719" s="16">
        <v>120360</v>
      </c>
      <c r="F1719" s="142"/>
    </row>
    <row r="1720" spans="1:6" ht="16.5">
      <c r="A1720" s="3">
        <f>IF(E1720="","",COUNTA($E$1102:E1720))</f>
        <v>574</v>
      </c>
      <c r="B1720" s="41" t="s">
        <v>1723</v>
      </c>
      <c r="C1720" s="28" t="s">
        <v>261</v>
      </c>
      <c r="E1720" s="16">
        <v>89730</v>
      </c>
      <c r="F1720" s="142"/>
    </row>
    <row r="1721" spans="1:6" ht="16.5">
      <c r="A1721" s="3">
        <f>IF(E1721="","",COUNTA($E$1102:E1721))</f>
        <v>575</v>
      </c>
      <c r="B1721" s="41" t="s">
        <v>1724</v>
      </c>
      <c r="C1721" s="28" t="s">
        <v>261</v>
      </c>
      <c r="E1721" s="16">
        <v>99430</v>
      </c>
      <c r="F1721" s="142"/>
    </row>
    <row r="1722" spans="1:6" ht="16.5">
      <c r="A1722" s="3">
        <f>IF(E1722="","",COUNTA($E$1102:E1722))</f>
        <v>576</v>
      </c>
      <c r="B1722" s="41" t="s">
        <v>1725</v>
      </c>
      <c r="C1722" s="28" t="s">
        <v>261</v>
      </c>
      <c r="E1722" s="16">
        <v>120180</v>
      </c>
      <c r="F1722" s="142"/>
    </row>
    <row r="1723" spans="1:6" ht="16.5">
      <c r="A1723" s="3">
        <f>IF(E1723="","",COUNTA($E$1102:E1723))</f>
        <v>577</v>
      </c>
      <c r="B1723" s="41" t="s">
        <v>1726</v>
      </c>
      <c r="C1723" s="28" t="s">
        <v>261</v>
      </c>
      <c r="E1723" s="16">
        <v>144290</v>
      </c>
      <c r="F1723" s="142"/>
    </row>
    <row r="1724" spans="1:6" ht="16.5">
      <c r="A1724" s="3">
        <f>IF(E1724="","",COUNTA($E$1102:E1724))</f>
        <v>578</v>
      </c>
      <c r="B1724" s="41" t="s">
        <v>1727</v>
      </c>
      <c r="C1724" s="28" t="s">
        <v>261</v>
      </c>
      <c r="E1724" s="16">
        <v>172750</v>
      </c>
      <c r="F1724" s="142"/>
    </row>
    <row r="1725" spans="1:6" ht="16.5">
      <c r="A1725" s="3">
        <f>IF(E1725="","",COUNTA($E$1102:E1725))</f>
        <v>579</v>
      </c>
      <c r="B1725" s="41" t="s">
        <v>1728</v>
      </c>
      <c r="C1725" s="28" t="s">
        <v>261</v>
      </c>
      <c r="E1725" s="16">
        <v>96980</v>
      </c>
      <c r="F1725" s="142"/>
    </row>
    <row r="1726" spans="1:6" ht="16.5">
      <c r="A1726" s="3">
        <f>IF(E1726="","",COUNTA($E$1102:E1726))</f>
        <v>580</v>
      </c>
      <c r="B1726" s="41" t="s">
        <v>1729</v>
      </c>
      <c r="C1726" s="28" t="s">
        <v>261</v>
      </c>
      <c r="E1726" s="16">
        <v>120460</v>
      </c>
      <c r="F1726" s="142"/>
    </row>
    <row r="1727" spans="1:6" ht="16.5">
      <c r="A1727" s="3">
        <f>IF(E1727="","",COUNTA($E$1102:E1727))</f>
        <v>581</v>
      </c>
      <c r="B1727" s="41" t="s">
        <v>1730</v>
      </c>
      <c r="C1727" s="28" t="s">
        <v>261</v>
      </c>
      <c r="E1727" s="16">
        <v>150640</v>
      </c>
      <c r="F1727" s="142"/>
    </row>
    <row r="1728" spans="1:6" ht="16.5">
      <c r="A1728" s="3">
        <f>IF(E1728="","",COUNTA($E$1102:E1728))</f>
        <v>582</v>
      </c>
      <c r="B1728" s="41" t="s">
        <v>1731</v>
      </c>
      <c r="C1728" s="28" t="s">
        <v>261</v>
      </c>
      <c r="E1728" s="16">
        <v>180000</v>
      </c>
      <c r="F1728" s="142"/>
    </row>
    <row r="1729" spans="1:6" ht="16.5">
      <c r="A1729" s="3">
        <f>IF(E1729="","",COUNTA($E$1102:E1729))</f>
        <v>583</v>
      </c>
      <c r="B1729" s="41" t="s">
        <v>1732</v>
      </c>
      <c r="C1729" s="28" t="s">
        <v>261</v>
      </c>
      <c r="E1729" s="16">
        <v>217350</v>
      </c>
      <c r="F1729" s="142"/>
    </row>
    <row r="1730" spans="1:6" ht="16.5">
      <c r="A1730" s="3">
        <f>IF(E1730="","",COUNTA($E$1102:E1730))</f>
        <v>584</v>
      </c>
      <c r="B1730" s="41" t="s">
        <v>1733</v>
      </c>
      <c r="C1730" s="28" t="s">
        <v>261</v>
      </c>
      <c r="E1730" s="16">
        <v>261580</v>
      </c>
      <c r="F1730" s="142"/>
    </row>
    <row r="1731" spans="1:6" ht="16.5">
      <c r="A1731" s="3">
        <f>IF(E1731="","",COUNTA($E$1102:E1731))</f>
        <v>585</v>
      </c>
      <c r="B1731" s="41" t="s">
        <v>1734</v>
      </c>
      <c r="C1731" s="28" t="s">
        <v>261</v>
      </c>
      <c r="E1731" s="16">
        <v>125440</v>
      </c>
      <c r="F1731" s="142"/>
    </row>
    <row r="1732" spans="1:6" ht="16.5">
      <c r="A1732" s="3">
        <f>IF(E1732="","",COUNTA($E$1102:E1732))</f>
        <v>586</v>
      </c>
      <c r="B1732" s="41" t="s">
        <v>1735</v>
      </c>
      <c r="C1732" s="28" t="s">
        <v>261</v>
      </c>
      <c r="E1732" s="16">
        <v>155530</v>
      </c>
      <c r="F1732" s="142"/>
    </row>
    <row r="1733" spans="1:6" ht="16.5">
      <c r="A1733" s="3">
        <f>IF(E1733="","",COUNTA($E$1102:E1733))</f>
        <v>587</v>
      </c>
      <c r="B1733" s="41" t="s">
        <v>1736</v>
      </c>
      <c r="C1733" s="28" t="s">
        <v>261</v>
      </c>
      <c r="E1733" s="16">
        <v>190150</v>
      </c>
      <c r="F1733" s="142"/>
    </row>
    <row r="1734" spans="1:6" ht="16.5">
      <c r="A1734" s="3">
        <f>IF(E1734="","",COUNTA($E$1102:E1734))</f>
        <v>588</v>
      </c>
      <c r="B1734" s="41" t="s">
        <v>1737</v>
      </c>
      <c r="C1734" s="28" t="s">
        <v>261</v>
      </c>
      <c r="E1734" s="16">
        <v>231760</v>
      </c>
      <c r="F1734" s="142"/>
    </row>
    <row r="1735" spans="1:6" ht="16.5">
      <c r="A1735" s="3">
        <f>IF(E1735="","",COUNTA($E$1102:E1735))</f>
        <v>589</v>
      </c>
      <c r="B1735" s="41" t="s">
        <v>1738</v>
      </c>
      <c r="C1735" s="28" t="s">
        <v>261</v>
      </c>
      <c r="E1735" s="16">
        <v>281150</v>
      </c>
      <c r="F1735" s="142"/>
    </row>
    <row r="1736" spans="1:6" ht="16.5">
      <c r="A1736" s="3">
        <f>IF(E1736="","",COUNTA($E$1102:E1736))</f>
        <v>590</v>
      </c>
      <c r="B1736" s="41" t="s">
        <v>1739</v>
      </c>
      <c r="C1736" s="28" t="s">
        <v>261</v>
      </c>
      <c r="E1736" s="16">
        <v>335260</v>
      </c>
      <c r="F1736" s="142"/>
    </row>
    <row r="1737" spans="1:6" ht="16.5">
      <c r="A1737" s="3">
        <f>IF(E1737="","",COUNTA($E$1102:E1737))</f>
        <v>591</v>
      </c>
      <c r="B1737" s="41" t="s">
        <v>1740</v>
      </c>
      <c r="C1737" s="28" t="s">
        <v>261</v>
      </c>
      <c r="E1737" s="16">
        <v>157440</v>
      </c>
      <c r="F1737" s="142"/>
    </row>
    <row r="1738" spans="1:6" ht="16.5">
      <c r="A1738" s="3">
        <f>IF(E1738="","",COUNTA($E$1102:E1738))</f>
        <v>592</v>
      </c>
      <c r="B1738" s="41" t="s">
        <v>1741</v>
      </c>
      <c r="C1738" s="28" t="s">
        <v>261</v>
      </c>
      <c r="E1738" s="16">
        <v>193690</v>
      </c>
      <c r="F1738" s="142"/>
    </row>
    <row r="1739" spans="1:6" ht="16.5">
      <c r="A1739" s="3">
        <f>IF(E1739="","",COUNTA($E$1102:E1739))</f>
        <v>593</v>
      </c>
      <c r="B1739" s="41" t="s">
        <v>1742</v>
      </c>
      <c r="C1739" s="28" t="s">
        <v>261</v>
      </c>
      <c r="E1739" s="16">
        <v>237380</v>
      </c>
      <c r="F1739" s="142"/>
    </row>
    <row r="1740" spans="1:6" ht="16.5">
      <c r="A1740" s="3">
        <f>IF(E1740="","",COUNTA($E$1102:E1740))</f>
        <v>594</v>
      </c>
      <c r="B1740" s="41" t="s">
        <v>1743</v>
      </c>
      <c r="C1740" s="28" t="s">
        <v>261</v>
      </c>
      <c r="E1740" s="16">
        <v>287500</v>
      </c>
      <c r="F1740" s="142"/>
    </row>
    <row r="1741" spans="1:6" ht="16.5">
      <c r="A1741" s="3">
        <f>IF(E1741="","",COUNTA($E$1102:E1741))</f>
        <v>595</v>
      </c>
      <c r="B1741" s="41" t="s">
        <v>1744</v>
      </c>
      <c r="C1741" s="28" t="s">
        <v>261</v>
      </c>
      <c r="E1741" s="16">
        <v>348590</v>
      </c>
      <c r="F1741" s="142"/>
    </row>
    <row r="1742" spans="1:6" ht="16.5">
      <c r="A1742" s="3">
        <f>IF(E1742="","",COUNTA($E$1102:E1742))</f>
        <v>596</v>
      </c>
      <c r="B1742" s="41" t="s">
        <v>1745</v>
      </c>
      <c r="C1742" s="28" t="s">
        <v>261</v>
      </c>
      <c r="E1742" s="16">
        <v>419280</v>
      </c>
      <c r="F1742" s="142"/>
    </row>
    <row r="1743" spans="1:6" ht="16.5">
      <c r="A1743" s="3">
        <f>IF(E1743="","",COUNTA($E$1102:E1743))</f>
        <v>597</v>
      </c>
      <c r="B1743" s="41" t="s">
        <v>1746</v>
      </c>
      <c r="C1743" s="28" t="s">
        <v>261</v>
      </c>
      <c r="E1743" s="16">
        <v>206290</v>
      </c>
      <c r="F1743" s="142"/>
    </row>
    <row r="1744" spans="1:6" ht="16.5">
      <c r="A1744" s="3">
        <f>IF(E1744="","",COUNTA($E$1102:E1744))</f>
        <v>598</v>
      </c>
      <c r="B1744" s="41" t="s">
        <v>1747</v>
      </c>
      <c r="C1744" s="28" t="s">
        <v>261</v>
      </c>
      <c r="E1744" s="16">
        <v>254330</v>
      </c>
      <c r="F1744" s="142"/>
    </row>
    <row r="1745" spans="1:6" ht="16.5">
      <c r="A1745" s="3">
        <f>IF(E1745="","",COUNTA($E$1102:E1745))</f>
        <v>599</v>
      </c>
      <c r="B1745" s="41" t="s">
        <v>1748</v>
      </c>
      <c r="C1745" s="28" t="s">
        <v>261</v>
      </c>
      <c r="E1745" s="16">
        <v>311970</v>
      </c>
      <c r="F1745" s="142"/>
    </row>
    <row r="1746" spans="1:6" ht="16.5">
      <c r="A1746" s="3">
        <f>IF(E1746="","",COUNTA($E$1102:E1746))</f>
        <v>600</v>
      </c>
      <c r="B1746" s="41" t="s">
        <v>1749</v>
      </c>
      <c r="C1746" s="28" t="s">
        <v>261</v>
      </c>
      <c r="E1746" s="16">
        <v>375140</v>
      </c>
      <c r="F1746" s="142"/>
    </row>
    <row r="1747" spans="1:6" ht="16.5">
      <c r="A1747" s="3">
        <f>IF(E1747="","",COUNTA($E$1102:E1747))</f>
        <v>601</v>
      </c>
      <c r="B1747" s="41" t="s">
        <v>1750</v>
      </c>
      <c r="C1747" s="28" t="s">
        <v>261</v>
      </c>
      <c r="E1747" s="16">
        <v>460980</v>
      </c>
      <c r="F1747" s="142"/>
    </row>
    <row r="1748" spans="1:6" ht="16.5">
      <c r="A1748" s="3">
        <f>IF(E1748="","",COUNTA($E$1102:E1748))</f>
        <v>602</v>
      </c>
      <c r="B1748" s="41" t="s">
        <v>1751</v>
      </c>
      <c r="C1748" s="28" t="s">
        <v>261</v>
      </c>
      <c r="E1748" s="16">
        <v>549980</v>
      </c>
      <c r="F1748" s="142"/>
    </row>
    <row r="1749" spans="1:6" ht="16.5">
      <c r="A1749" s="3">
        <f>IF(E1749="","",COUNTA($E$1102:E1749))</f>
        <v>603</v>
      </c>
      <c r="B1749" s="41" t="s">
        <v>1752</v>
      </c>
      <c r="C1749" s="28" t="s">
        <v>261</v>
      </c>
      <c r="E1749" s="16">
        <v>257770</v>
      </c>
      <c r="F1749" s="142"/>
    </row>
    <row r="1750" spans="1:6" ht="16.5">
      <c r="A1750" s="3">
        <f>IF(E1750="","",COUNTA($E$1102:E1750))</f>
        <v>604</v>
      </c>
      <c r="B1750" s="41" t="s">
        <v>1753</v>
      </c>
      <c r="C1750" s="28" t="s">
        <v>261</v>
      </c>
      <c r="E1750" s="16">
        <v>320220</v>
      </c>
      <c r="F1750" s="142"/>
    </row>
    <row r="1751" spans="1:6" ht="16.5">
      <c r="A1751" s="3">
        <f>IF(E1751="","",COUNTA($E$1102:E1751))</f>
        <v>605</v>
      </c>
      <c r="B1751" s="41" t="s">
        <v>1754</v>
      </c>
      <c r="C1751" s="28" t="s">
        <v>261</v>
      </c>
      <c r="E1751" s="16">
        <v>392730</v>
      </c>
      <c r="F1751" s="142"/>
    </row>
    <row r="1752" spans="1:6" ht="16.5">
      <c r="A1752" s="3">
        <f>IF(E1752="","",COUNTA($E$1102:E1752))</f>
        <v>606</v>
      </c>
      <c r="B1752" s="41" t="s">
        <v>1755</v>
      </c>
      <c r="C1752" s="28" t="s">
        <v>261</v>
      </c>
      <c r="E1752" s="16">
        <v>478290</v>
      </c>
      <c r="F1752" s="142"/>
    </row>
    <row r="1753" spans="1:6" ht="16.5">
      <c r="A1753" s="3">
        <f>IF(E1753="","",COUNTA($E$1102:E1753))</f>
        <v>607</v>
      </c>
      <c r="B1753" s="41" t="s">
        <v>1756</v>
      </c>
      <c r="C1753" s="28" t="s">
        <v>261</v>
      </c>
      <c r="E1753" s="16">
        <v>579890</v>
      </c>
      <c r="F1753" s="142"/>
    </row>
    <row r="1754" spans="1:6" ht="16.5">
      <c r="A1754" s="3">
        <f>IF(E1754="","",COUNTA($E$1102:E1754))</f>
        <v>608</v>
      </c>
      <c r="B1754" s="41" t="s">
        <v>1757</v>
      </c>
      <c r="C1754" s="28" t="s">
        <v>261</v>
      </c>
      <c r="E1754" s="16">
        <v>695360</v>
      </c>
      <c r="F1754" s="142"/>
    </row>
    <row r="1755" spans="1:6" ht="16.5">
      <c r="A1755" s="3">
        <f>IF(E1755="","",COUNTA($E$1102:E1755))</f>
        <v>609</v>
      </c>
      <c r="B1755" s="41" t="s">
        <v>1758</v>
      </c>
      <c r="C1755" s="28" t="s">
        <v>261</v>
      </c>
      <c r="E1755" s="16">
        <v>320130</v>
      </c>
      <c r="F1755" s="142"/>
    </row>
    <row r="1756" spans="1:6" ht="16.5">
      <c r="A1756" s="3">
        <f>IF(E1756="","",COUNTA($E$1102:E1756))</f>
        <v>610</v>
      </c>
      <c r="B1756" s="41" t="s">
        <v>1759</v>
      </c>
      <c r="C1756" s="28" t="s">
        <v>261</v>
      </c>
      <c r="E1756" s="16">
        <v>398890</v>
      </c>
      <c r="F1756" s="142"/>
    </row>
    <row r="1757" spans="1:6" ht="16.5">
      <c r="A1757" s="3">
        <f>IF(E1757="","",COUNTA($E$1102:E1757))</f>
        <v>611</v>
      </c>
      <c r="B1757" s="41" t="s">
        <v>1760</v>
      </c>
      <c r="C1757" s="28" t="s">
        <v>261</v>
      </c>
      <c r="E1757" s="16">
        <v>492160</v>
      </c>
      <c r="F1757" s="142"/>
    </row>
    <row r="1758" spans="1:6" ht="16.5">
      <c r="A1758" s="3">
        <f>IF(E1758="","",COUNTA($E$1102:E1758))</f>
        <v>612</v>
      </c>
      <c r="B1758" s="41" t="s">
        <v>1761</v>
      </c>
      <c r="C1758" s="28" t="s">
        <v>261</v>
      </c>
      <c r="E1758" s="16">
        <v>586050</v>
      </c>
      <c r="F1758" s="142"/>
    </row>
    <row r="1759" spans="1:6" ht="16.5">
      <c r="A1759" s="3">
        <f>IF(E1759="","",COUNTA($E$1102:E1759))</f>
        <v>613</v>
      </c>
      <c r="B1759" s="41" t="s">
        <v>1762</v>
      </c>
      <c r="C1759" s="28" t="s">
        <v>261</v>
      </c>
      <c r="E1759" s="16">
        <v>725540</v>
      </c>
      <c r="F1759" s="142"/>
    </row>
    <row r="1760" spans="1:6" ht="16.5">
      <c r="A1760" s="3">
        <f>IF(E1760="","",COUNTA($E$1102:E1760))</f>
        <v>614</v>
      </c>
      <c r="B1760" s="41" t="s">
        <v>1763</v>
      </c>
      <c r="C1760" s="28" t="s">
        <v>261</v>
      </c>
      <c r="E1760" s="16">
        <v>865120</v>
      </c>
      <c r="F1760" s="142"/>
    </row>
    <row r="1761" spans="1:6" ht="16.5">
      <c r="A1761" s="3">
        <f>IF(E1761="","",COUNTA($E$1102:E1761))</f>
        <v>615</v>
      </c>
      <c r="B1761" s="41" t="s">
        <v>1764</v>
      </c>
      <c r="C1761" s="28" t="s">
        <v>261</v>
      </c>
      <c r="E1761" s="16">
        <v>401610</v>
      </c>
      <c r="F1761" s="142"/>
    </row>
    <row r="1762" spans="1:6" ht="16.5">
      <c r="A1762" s="3">
        <f>IF(E1762="","",COUNTA($E$1102:E1762))</f>
        <v>616</v>
      </c>
      <c r="B1762" s="41" t="s">
        <v>1765</v>
      </c>
      <c r="C1762" s="28" t="s">
        <v>261</v>
      </c>
      <c r="E1762" s="16">
        <v>502310</v>
      </c>
      <c r="F1762" s="142"/>
    </row>
    <row r="1763" spans="1:6" ht="16.5">
      <c r="A1763" s="3">
        <f>IF(E1763="","",COUNTA($E$1102:E1763))</f>
        <v>617</v>
      </c>
      <c r="B1763" s="41" t="s">
        <v>1766</v>
      </c>
      <c r="C1763" s="28" t="s">
        <v>261</v>
      </c>
      <c r="E1763" s="16">
        <v>604910</v>
      </c>
      <c r="F1763" s="142"/>
    </row>
    <row r="1764" spans="1:6" ht="16.5">
      <c r="A1764" s="3">
        <f>IF(E1764="","",COUNTA($E$1102:E1764))</f>
        <v>618</v>
      </c>
      <c r="B1764" s="41" t="s">
        <v>1767</v>
      </c>
      <c r="C1764" s="28" t="s">
        <v>261</v>
      </c>
      <c r="E1764" s="16">
        <v>740860</v>
      </c>
      <c r="F1764" s="142"/>
    </row>
    <row r="1765" spans="1:6" ht="16.5">
      <c r="A1765" s="3">
        <f>IF(E1765="","",COUNTA($E$1102:E1765))</f>
        <v>619</v>
      </c>
      <c r="B1765" s="41" t="s">
        <v>1768</v>
      </c>
      <c r="C1765" s="28" t="s">
        <v>261</v>
      </c>
      <c r="E1765" s="16">
        <v>887060</v>
      </c>
      <c r="F1765" s="142"/>
    </row>
    <row r="1766" spans="1:6" ht="16.5">
      <c r="A1766" s="3">
        <f>IF(E1766="","",COUNTA($E$1102:E1766))</f>
        <v>620</v>
      </c>
      <c r="B1766" s="41" t="s">
        <v>1769</v>
      </c>
      <c r="C1766" s="28" t="s">
        <v>261</v>
      </c>
      <c r="E1766" s="16">
        <v>1069960</v>
      </c>
      <c r="F1766" s="142"/>
    </row>
    <row r="1767" spans="1:6" ht="16.5">
      <c r="A1767" s="3">
        <f>IF(E1767="","",COUNTA($E$1102:E1767))</f>
        <v>621</v>
      </c>
      <c r="B1767" s="41" t="s">
        <v>1770</v>
      </c>
      <c r="C1767" s="28" t="s">
        <v>261</v>
      </c>
      <c r="E1767" s="16">
        <v>497500</v>
      </c>
      <c r="F1767" s="142"/>
    </row>
    <row r="1768" spans="1:6" ht="16.5">
      <c r="A1768" s="3">
        <f>IF(E1768="","",COUNTA($E$1102:E1768))</f>
        <v>622</v>
      </c>
      <c r="B1768" s="41" t="s">
        <v>1771</v>
      </c>
      <c r="C1768" s="28" t="s">
        <v>261</v>
      </c>
      <c r="E1768" s="16">
        <v>612970</v>
      </c>
      <c r="F1768" s="142"/>
    </row>
    <row r="1769" spans="1:6" ht="16.5">
      <c r="A1769" s="3">
        <f>IF(E1769="","",COUNTA($E$1102:E1769))</f>
        <v>623</v>
      </c>
      <c r="B1769" s="41" t="s">
        <v>1772</v>
      </c>
      <c r="C1769" s="28" t="s">
        <v>261</v>
      </c>
      <c r="E1769" s="16">
        <v>749470</v>
      </c>
      <c r="F1769" s="142"/>
    </row>
    <row r="1770" spans="1:6" ht="16.5">
      <c r="A1770" s="3">
        <f>IF(E1770="","",COUNTA($E$1102:E1770))</f>
        <v>624</v>
      </c>
      <c r="B1770" s="41" t="s">
        <v>1773</v>
      </c>
      <c r="C1770" s="28" t="s">
        <v>261</v>
      </c>
      <c r="E1770" s="16">
        <v>921140</v>
      </c>
      <c r="F1770" s="142"/>
    </row>
    <row r="1771" spans="1:6" ht="16.5">
      <c r="A1771" s="3">
        <f>IF(E1771="","",COUNTA($E$1102:E1771))</f>
        <v>625</v>
      </c>
      <c r="B1771" s="41" t="s">
        <v>1774</v>
      </c>
      <c r="C1771" s="28" t="s">
        <v>261</v>
      </c>
      <c r="E1771" s="16">
        <v>1103590</v>
      </c>
      <c r="F1771" s="142"/>
    </row>
    <row r="1772" spans="1:6" ht="16.5">
      <c r="A1772" s="3">
        <f>IF(E1772="","",COUNTA($E$1102:E1772))</f>
        <v>626</v>
      </c>
      <c r="B1772" s="41" t="s">
        <v>1775</v>
      </c>
      <c r="C1772" s="28" t="s">
        <v>261</v>
      </c>
      <c r="E1772" s="16">
        <v>1320390</v>
      </c>
      <c r="F1772" s="142"/>
    </row>
    <row r="1773" spans="1:6" ht="16.5">
      <c r="A1773" s="3">
        <f>IF(E1773="","",COUNTA($E$1102:E1773))</f>
        <v>627</v>
      </c>
      <c r="B1773" s="41" t="s">
        <v>1776</v>
      </c>
      <c r="C1773" s="28" t="s">
        <v>261</v>
      </c>
      <c r="E1773" s="16">
        <v>616960</v>
      </c>
      <c r="F1773" s="142"/>
    </row>
    <row r="1774" spans="1:6" ht="16.5">
      <c r="A1774" s="3">
        <f>IF(E1774="","",COUNTA($E$1102:E1774))</f>
        <v>628</v>
      </c>
      <c r="B1774" s="41" t="s">
        <v>1777</v>
      </c>
      <c r="C1774" s="28" t="s">
        <v>261</v>
      </c>
      <c r="E1774" s="16">
        <v>781920</v>
      </c>
      <c r="F1774" s="142"/>
    </row>
    <row r="1775" spans="1:6" ht="16.5">
      <c r="A1775" s="3">
        <f>IF(E1775="","",COUNTA($E$1102:E1775))</f>
        <v>629</v>
      </c>
      <c r="B1775" s="41" t="s">
        <v>1778</v>
      </c>
      <c r="C1775" s="28" t="s">
        <v>261</v>
      </c>
      <c r="E1775" s="16">
        <v>933830</v>
      </c>
      <c r="F1775" s="142"/>
    </row>
    <row r="1776" spans="1:6" ht="16.5">
      <c r="A1776" s="3">
        <f>IF(E1776="","",COUNTA($E$1102:E1776))</f>
        <v>630</v>
      </c>
      <c r="B1776" s="41" t="s">
        <v>1779</v>
      </c>
      <c r="C1776" s="28" t="s">
        <v>261</v>
      </c>
      <c r="E1776" s="16">
        <v>1154890</v>
      </c>
      <c r="F1776" s="142"/>
    </row>
    <row r="1777" spans="1:6" ht="16.5">
      <c r="A1777" s="3">
        <f>IF(E1777="","",COUNTA($E$1102:E1777))</f>
        <v>631</v>
      </c>
      <c r="B1777" s="41" t="s">
        <v>1780</v>
      </c>
      <c r="C1777" s="28" t="s">
        <v>261</v>
      </c>
      <c r="E1777" s="16">
        <v>1383110</v>
      </c>
      <c r="F1777" s="142"/>
    </row>
    <row r="1778" spans="1:6" ht="16.5">
      <c r="A1778" s="3">
        <f>IF(E1778="","",COUNTA($E$1102:E1778))</f>
        <v>632</v>
      </c>
      <c r="B1778" s="41" t="s">
        <v>1781</v>
      </c>
      <c r="C1778" s="28" t="s">
        <v>261</v>
      </c>
      <c r="E1778" s="16">
        <v>1653840</v>
      </c>
      <c r="F1778" s="142"/>
    </row>
    <row r="1779" spans="1:6" ht="16.5">
      <c r="A1779" s="3">
        <f>IF(E1779="","",COUNTA($E$1102:E1779))</f>
        <v>633</v>
      </c>
      <c r="B1779" s="41" t="s">
        <v>1782</v>
      </c>
      <c r="C1779" s="28" t="s">
        <v>261</v>
      </c>
      <c r="E1779" s="16">
        <v>786720</v>
      </c>
      <c r="F1779" s="142"/>
    </row>
    <row r="1780" spans="1:6" ht="16.5">
      <c r="A1780" s="3">
        <f>IF(E1780="","",COUNTA($E$1102:E1780))</f>
        <v>634</v>
      </c>
      <c r="B1780" s="41" t="s">
        <v>1783</v>
      </c>
      <c r="C1780" s="28" t="s">
        <v>261</v>
      </c>
      <c r="E1780" s="16">
        <v>979510</v>
      </c>
      <c r="F1780" s="142"/>
    </row>
    <row r="1781" spans="1:6" ht="16.5">
      <c r="A1781" s="3">
        <f>IF(E1781="","",COUNTA($E$1102:E1781))</f>
        <v>635</v>
      </c>
      <c r="B1781" s="41" t="s">
        <v>1784</v>
      </c>
      <c r="C1781" s="28" t="s">
        <v>261</v>
      </c>
      <c r="E1781" s="16">
        <v>1189150</v>
      </c>
      <c r="F1781" s="142"/>
    </row>
    <row r="1782" spans="1:6" ht="16.5">
      <c r="A1782" s="3">
        <f>IF(E1782="","",COUNTA($E$1102:E1782))</f>
        <v>636</v>
      </c>
      <c r="B1782" s="41" t="s">
        <v>1785</v>
      </c>
      <c r="C1782" s="28" t="s">
        <v>261</v>
      </c>
      <c r="E1782" s="16">
        <v>1444470</v>
      </c>
      <c r="F1782" s="142"/>
    </row>
    <row r="1783" spans="1:6" ht="16.5">
      <c r="A1783" s="3">
        <f>IF(E1783="","",COUNTA($E$1102:E1783))</f>
        <v>637</v>
      </c>
      <c r="B1783" s="41" t="s">
        <v>1786</v>
      </c>
      <c r="C1783" s="28" t="s">
        <v>261</v>
      </c>
      <c r="E1783" s="16">
        <v>1750730</v>
      </c>
      <c r="F1783" s="142"/>
    </row>
    <row r="1784" spans="1:6" ht="16.5">
      <c r="A1784" s="3">
        <f>IF(E1784="","",COUNTA($E$1102:E1784))</f>
        <v>638</v>
      </c>
      <c r="B1784" s="41" t="s">
        <v>1787</v>
      </c>
      <c r="C1784" s="28" t="s">
        <v>261</v>
      </c>
      <c r="E1784" s="16">
        <v>2106840</v>
      </c>
      <c r="F1784" s="142"/>
    </row>
    <row r="1785" spans="1:6" ht="16.5">
      <c r="A1785" s="3">
        <f>IF(E1785="","",COUNTA($E$1102:E1785))</f>
        <v>639</v>
      </c>
      <c r="B1785" s="41" t="s">
        <v>1788</v>
      </c>
      <c r="C1785" s="28" t="s">
        <v>261</v>
      </c>
      <c r="E1785" s="16">
        <v>999270</v>
      </c>
      <c r="F1785" s="142"/>
    </row>
    <row r="1786" spans="1:6" ht="16.5">
      <c r="A1786" s="3">
        <f>IF(E1786="","",COUNTA($E$1102:E1786))</f>
        <v>640</v>
      </c>
      <c r="B1786" s="41" t="s">
        <v>1789</v>
      </c>
      <c r="C1786" s="28" t="s">
        <v>261</v>
      </c>
      <c r="E1786" s="16">
        <v>1231750</v>
      </c>
      <c r="F1786" s="142"/>
    </row>
    <row r="1787" spans="1:6" ht="16.5">
      <c r="A1787" s="3">
        <f>IF(E1787="","",COUNTA($E$1102:E1787))</f>
        <v>641</v>
      </c>
      <c r="B1787" s="41" t="s">
        <v>1790</v>
      </c>
      <c r="C1787" s="28" t="s">
        <v>261</v>
      </c>
      <c r="E1787" s="16">
        <v>1511180</v>
      </c>
      <c r="F1787" s="142"/>
    </row>
    <row r="1788" spans="1:6" ht="16.5">
      <c r="A1788" s="3">
        <f>IF(E1788="","",COUNTA($E$1102:E1788))</f>
        <v>642</v>
      </c>
      <c r="B1788" s="41" t="s">
        <v>1791</v>
      </c>
      <c r="C1788" s="28" t="s">
        <v>261</v>
      </c>
      <c r="E1788" s="16">
        <v>1832030</v>
      </c>
      <c r="F1788" s="142"/>
    </row>
    <row r="1789" spans="1:6" ht="16.5">
      <c r="A1789" s="3">
        <f>IF(E1789="","",COUNTA($E$1102:E1789))</f>
        <v>643</v>
      </c>
      <c r="B1789" s="41" t="s">
        <v>1792</v>
      </c>
      <c r="C1789" s="28" t="s">
        <v>261</v>
      </c>
      <c r="E1789" s="16">
        <v>2222590</v>
      </c>
      <c r="F1789" s="142"/>
    </row>
    <row r="1790" spans="1:6" ht="16.5">
      <c r="A1790" s="3">
        <f>IF(E1790="","",COUNTA($E$1102:E1790))</f>
        <v>644</v>
      </c>
      <c r="B1790" s="41" t="s">
        <v>1793</v>
      </c>
      <c r="C1790" s="28" t="s">
        <v>261</v>
      </c>
      <c r="E1790" s="16">
        <v>2672680</v>
      </c>
      <c r="F1790" s="142"/>
    </row>
    <row r="1791" spans="1:6" ht="16.5">
      <c r="A1791" s="3">
        <f>IF(E1791="","",COUNTA($E$1102:E1791))</f>
        <v>645</v>
      </c>
      <c r="B1791" s="41" t="s">
        <v>1794</v>
      </c>
      <c r="C1791" s="28" t="s">
        <v>261</v>
      </c>
      <c r="E1791" s="16">
        <v>1260660</v>
      </c>
      <c r="F1791" s="142"/>
    </row>
    <row r="1792" spans="1:6" ht="16.5">
      <c r="A1792" s="3">
        <f>IF(E1792="","",COUNTA($E$1102:E1792))</f>
        <v>646</v>
      </c>
      <c r="B1792" s="41" t="s">
        <v>1795</v>
      </c>
      <c r="C1792" s="28" t="s">
        <v>261</v>
      </c>
      <c r="E1792" s="16">
        <v>1579610</v>
      </c>
      <c r="F1792" s="142"/>
    </row>
    <row r="1793" spans="1:6" ht="16.5">
      <c r="A1793" s="3">
        <f>IF(E1793="","",COUNTA($E$1102:E1793))</f>
        <v>647</v>
      </c>
      <c r="B1793" s="41" t="s">
        <v>1796</v>
      </c>
      <c r="C1793" s="28" t="s">
        <v>261</v>
      </c>
      <c r="E1793" s="16">
        <v>1920220</v>
      </c>
      <c r="F1793" s="142"/>
    </row>
    <row r="1794" spans="1:6" ht="16.5">
      <c r="A1794" s="3">
        <f>IF(E1794="","",COUNTA($E$1102:E1794))</f>
        <v>648</v>
      </c>
      <c r="B1794" s="41" t="s">
        <v>1797</v>
      </c>
      <c r="C1794" s="28" t="s">
        <v>261</v>
      </c>
      <c r="E1794" s="16">
        <v>2319380</v>
      </c>
      <c r="F1794" s="142"/>
    </row>
    <row r="1795" spans="1:6" ht="16.5">
      <c r="A1795" s="3">
        <f>IF(E1795="","",COUNTA($E$1102:E1795))</f>
        <v>649</v>
      </c>
      <c r="B1795" s="41" t="s">
        <v>1798</v>
      </c>
      <c r="C1795" s="28" t="s">
        <v>261</v>
      </c>
      <c r="E1795" s="16">
        <v>2832480</v>
      </c>
      <c r="F1795" s="142"/>
    </row>
    <row r="1796" spans="1:6" ht="16.5">
      <c r="A1796" s="3">
        <f>IF(E1796="","",COUNTA($E$1102:E1796))</f>
        <v>650</v>
      </c>
      <c r="B1796" s="41" t="s">
        <v>1799</v>
      </c>
      <c r="C1796" s="28" t="s">
        <v>261</v>
      </c>
      <c r="E1796" s="16">
        <v>3403940</v>
      </c>
      <c r="F1796" s="142"/>
    </row>
    <row r="1797" spans="1:6" ht="16.5">
      <c r="A1797" s="3">
        <f>IF(E1797="","",COUNTA($E$1102:E1797))</f>
        <v>651</v>
      </c>
      <c r="B1797" s="41" t="s">
        <v>1800</v>
      </c>
      <c r="C1797" s="28" t="s">
        <v>261</v>
      </c>
      <c r="E1797" s="16">
        <v>1611060</v>
      </c>
      <c r="F1797" s="142"/>
    </row>
    <row r="1798" spans="1:6" ht="16.5">
      <c r="A1798" s="3">
        <f>IF(E1798="","",COUNTA($E$1102:E1798))</f>
        <v>652</v>
      </c>
      <c r="B1798" s="41" t="s">
        <v>1801</v>
      </c>
      <c r="C1798" s="28" t="s">
        <v>261</v>
      </c>
      <c r="E1798" s="16">
        <v>1982760</v>
      </c>
      <c r="F1798" s="142"/>
    </row>
    <row r="1799" spans="1:6" ht="16.5">
      <c r="A1799" s="3">
        <f>IF(E1799="","",COUNTA($E$1102:E1799))</f>
        <v>653</v>
      </c>
      <c r="B1799" s="41" t="s">
        <v>1802</v>
      </c>
      <c r="C1799" s="28" t="s">
        <v>261</v>
      </c>
      <c r="E1799" s="16">
        <v>2426430</v>
      </c>
      <c r="F1799" s="142"/>
    </row>
    <row r="1800" spans="1:6" ht="16.5">
      <c r="A1800" s="3">
        <f>IF(E1800="","",COUNTA($E$1102:E1800))</f>
        <v>654</v>
      </c>
      <c r="B1800" s="41" t="s">
        <v>1803</v>
      </c>
      <c r="C1800" s="28" t="s">
        <v>261</v>
      </c>
      <c r="E1800" s="16">
        <v>2932540</v>
      </c>
      <c r="F1800" s="142"/>
    </row>
    <row r="1801" spans="1:6" ht="16.5">
      <c r="A1801" s="3">
        <f>IF(E1801="","",COUNTA($E$1102:E1801))</f>
        <v>655</v>
      </c>
      <c r="B1801" s="41" t="s">
        <v>1804</v>
      </c>
      <c r="C1801" s="28" t="s">
        <v>261</v>
      </c>
      <c r="E1801" s="16">
        <v>3585120</v>
      </c>
      <c r="F1801" s="142"/>
    </row>
    <row r="1802" spans="1:6" ht="16.5">
      <c r="A1802" s="3">
        <f>IF(E1802="","",COUNTA($E$1102:E1802))</f>
        <v>656</v>
      </c>
      <c r="B1802" s="41" t="s">
        <v>1805</v>
      </c>
      <c r="C1802" s="28" t="s">
        <v>261</v>
      </c>
      <c r="E1802" s="16">
        <v>4303140</v>
      </c>
      <c r="F1802" s="142"/>
    </row>
    <row r="1803" spans="1:6" ht="16.5">
      <c r="A1803" s="3">
        <f>IF(E1803="","",COUNTA($E$1102:E1803))</f>
        <v>657</v>
      </c>
      <c r="B1803" s="41" t="s">
        <v>1806</v>
      </c>
      <c r="C1803" s="28" t="s">
        <v>261</v>
      </c>
      <c r="E1803" s="16">
        <v>1962010</v>
      </c>
      <c r="F1803" s="142"/>
    </row>
    <row r="1804" spans="1:6" ht="16.5">
      <c r="A1804" s="3">
        <f>IF(E1804="","",COUNTA($E$1102:E1804))</f>
        <v>658</v>
      </c>
      <c r="B1804" s="41" t="s">
        <v>1807</v>
      </c>
      <c r="C1804" s="28" t="s">
        <v>261</v>
      </c>
      <c r="E1804" s="16">
        <v>2459690</v>
      </c>
      <c r="F1804" s="142"/>
    </row>
    <row r="1805" spans="1:6" ht="16.5">
      <c r="A1805" s="3">
        <f>IF(E1805="","",COUNTA($E$1102:E1805))</f>
        <v>659</v>
      </c>
      <c r="B1805" s="41" t="s">
        <v>1808</v>
      </c>
      <c r="C1805" s="28" t="s">
        <v>261</v>
      </c>
      <c r="E1805" s="16">
        <v>3017380</v>
      </c>
      <c r="F1805" s="142"/>
    </row>
    <row r="1806" spans="1:6" ht="16.5">
      <c r="A1806" s="3">
        <f>IF(E1806="","",COUNTA($E$1102:E1806))</f>
        <v>660</v>
      </c>
      <c r="B1806" s="41" t="s">
        <v>1809</v>
      </c>
      <c r="C1806" s="28" t="s">
        <v>261</v>
      </c>
      <c r="E1806" s="16">
        <v>3649560</v>
      </c>
      <c r="F1806" s="142"/>
    </row>
    <row r="1807" spans="1:6" ht="16.5">
      <c r="A1807" s="3">
        <f>IF(E1807="","",COUNTA($E$1102:E1807))</f>
        <v>661</v>
      </c>
      <c r="B1807" s="41" t="s">
        <v>1810</v>
      </c>
      <c r="C1807" s="28" t="s">
        <v>261</v>
      </c>
      <c r="E1807" s="16">
        <v>4444170</v>
      </c>
      <c r="F1807" s="142"/>
    </row>
    <row r="1808" spans="1:6" ht="16.5">
      <c r="A1808" s="3">
        <f>IF(E1808="","",COUNTA($E$1102:E1808))</f>
        <v>662</v>
      </c>
      <c r="B1808" s="41" t="s">
        <v>1811</v>
      </c>
      <c r="C1808" s="28" t="s">
        <v>261</v>
      </c>
      <c r="E1808" s="16">
        <v>5322530</v>
      </c>
      <c r="F1808" s="142"/>
    </row>
    <row r="1809" spans="1:6" ht="16.5">
      <c r="A1809" s="3">
        <f>IF(E1809="","",COUNTA($E$1102:E1809))</f>
        <v>663</v>
      </c>
      <c r="B1809" s="41" t="s">
        <v>1812</v>
      </c>
      <c r="C1809" s="28" t="s">
        <v>261</v>
      </c>
      <c r="E1809" s="16">
        <v>2694620</v>
      </c>
      <c r="F1809" s="142"/>
    </row>
    <row r="1810" spans="1:6" ht="16.5">
      <c r="A1810" s="3">
        <f>IF(E1810="","",COUNTA($E$1102:E1810))</f>
        <v>664</v>
      </c>
      <c r="B1810" s="41" t="s">
        <v>1813</v>
      </c>
      <c r="C1810" s="28" t="s">
        <v>261</v>
      </c>
      <c r="E1810" s="16">
        <v>3322730</v>
      </c>
      <c r="F1810" s="142"/>
    </row>
    <row r="1811" spans="1:6" ht="16.5">
      <c r="A1811" s="3">
        <f>IF(E1811="","",COUNTA($E$1102:E1811))</f>
        <v>665</v>
      </c>
      <c r="B1811" s="41" t="s">
        <v>1814</v>
      </c>
      <c r="C1811" s="28" t="s">
        <v>261</v>
      </c>
      <c r="E1811" s="16">
        <v>4079540</v>
      </c>
      <c r="F1811" s="142"/>
    </row>
    <row r="1812" spans="1:6" ht="16.5">
      <c r="A1812" s="3">
        <f>IF(E1812="","",COUNTA($E$1102:E1812))</f>
        <v>666</v>
      </c>
      <c r="B1812" s="41" t="s">
        <v>1815</v>
      </c>
      <c r="C1812" s="28" t="s">
        <v>261</v>
      </c>
      <c r="E1812" s="16">
        <v>4979560</v>
      </c>
      <c r="F1812" s="142"/>
    </row>
    <row r="1813" spans="1:6" ht="16.5">
      <c r="A1813" s="3">
        <f>IF(E1813="","",COUNTA($E$1102:E1813))</f>
        <v>667</v>
      </c>
      <c r="B1813" s="41" t="s">
        <v>1816</v>
      </c>
      <c r="C1813" s="28" t="s">
        <v>261</v>
      </c>
      <c r="E1813" s="16">
        <v>6014630</v>
      </c>
      <c r="F1813" s="142"/>
    </row>
    <row r="1814" spans="1:6" ht="16.5">
      <c r="A1814" s="3">
        <f>IF(E1814="","",COUNTA($E$1102:E1814))</f>
        <v>668</v>
      </c>
      <c r="B1814" s="41" t="s">
        <v>1817</v>
      </c>
      <c r="C1814" s="28" t="s">
        <v>261</v>
      </c>
      <c r="E1814" s="16">
        <v>3414270</v>
      </c>
      <c r="F1814" s="142"/>
    </row>
    <row r="1815" spans="1:6" ht="16.5">
      <c r="A1815" s="3">
        <f>IF(E1815="","",COUNTA($E$1102:E1815))</f>
        <v>669</v>
      </c>
      <c r="B1815" s="41" t="s">
        <v>1818</v>
      </c>
      <c r="C1815" s="28" t="s">
        <v>261</v>
      </c>
      <c r="E1815" s="16">
        <v>4198280</v>
      </c>
      <c r="F1815" s="142"/>
    </row>
    <row r="1816" spans="1:6" ht="16.5">
      <c r="A1816" s="3">
        <f>IF(E1816="","",COUNTA($E$1102:E1816))</f>
        <v>670</v>
      </c>
      <c r="B1816" s="41" t="s">
        <v>1819</v>
      </c>
      <c r="C1816" s="28" t="s">
        <v>261</v>
      </c>
      <c r="E1816" s="16">
        <v>5167180</v>
      </c>
      <c r="F1816" s="142"/>
    </row>
    <row r="1817" spans="1:6" ht="16.5">
      <c r="A1817" s="3">
        <f>IF(E1817="","",COUNTA($E$1102:E1817))</f>
        <v>671</v>
      </c>
      <c r="B1817" s="41" t="s">
        <v>1820</v>
      </c>
      <c r="C1817" s="28" t="s">
        <v>261</v>
      </c>
      <c r="E1817" s="16">
        <v>6293790</v>
      </c>
      <c r="F1817" s="142"/>
    </row>
    <row r="1818" spans="1:6" ht="16.5">
      <c r="A1818" s="3">
        <f>IF(E1818="","",COUNTA($E$1102:E1818))</f>
        <v>672</v>
      </c>
      <c r="B1818" s="41" t="s">
        <v>1821</v>
      </c>
      <c r="C1818" s="28" t="s">
        <v>261</v>
      </c>
      <c r="E1818" s="16">
        <v>7145770</v>
      </c>
      <c r="F1818" s="142"/>
    </row>
    <row r="1819" spans="1:6" ht="16.5">
      <c r="A1819" s="3">
        <f>IF(E1819="","",COUNTA($E$1102:E1819))</f>
        <v>673</v>
      </c>
      <c r="B1819" s="41" t="s">
        <v>1822</v>
      </c>
      <c r="C1819" s="28" t="s">
        <v>261</v>
      </c>
      <c r="E1819" s="16">
        <v>4346920</v>
      </c>
      <c r="F1819" s="142"/>
    </row>
    <row r="1820" spans="1:6" ht="16.5">
      <c r="A1820" s="3">
        <f>IF(E1820="","",COUNTA($E$1102:E1820))</f>
        <v>674</v>
      </c>
      <c r="B1820" s="41" t="s">
        <v>1823</v>
      </c>
      <c r="C1820" s="28" t="s">
        <v>261</v>
      </c>
      <c r="E1820" s="16">
        <v>5352980</v>
      </c>
      <c r="F1820" s="142"/>
    </row>
    <row r="1821" spans="1:6" ht="16.5">
      <c r="A1821" s="3">
        <f>IF(E1821="","",COUNTA($E$1102:E1821))</f>
        <v>675</v>
      </c>
      <c r="B1821" s="41" t="s">
        <v>1824</v>
      </c>
      <c r="C1821" s="28" t="s">
        <v>261</v>
      </c>
      <c r="E1821" s="16">
        <v>6566600</v>
      </c>
      <c r="F1821" s="142"/>
    </row>
    <row r="1822" spans="1:6" ht="16.5">
      <c r="A1822" s="3">
        <f>IF(E1822="","",COUNTA($E$1102:E1822))</f>
        <v>676</v>
      </c>
      <c r="B1822" s="41" t="s">
        <v>1825</v>
      </c>
      <c r="C1822" s="28" t="s">
        <v>261</v>
      </c>
      <c r="E1822" s="16">
        <v>8007720</v>
      </c>
      <c r="F1822" s="142"/>
    </row>
    <row r="1823" spans="1:6" ht="16.5">
      <c r="A1823" s="3">
        <f>IF(E1823="","",COUNTA($E$1102:E1823))</f>
        <v>677</v>
      </c>
      <c r="B1823" s="41" t="s">
        <v>1826</v>
      </c>
      <c r="C1823" s="28" t="s">
        <v>261</v>
      </c>
      <c r="E1823" s="16">
        <v>9694470</v>
      </c>
      <c r="F1823" s="142"/>
    </row>
    <row r="1824" spans="1:6" ht="16.5">
      <c r="A1824" s="3">
        <f>IF(E1824="","",COUNTA($E$1102:E1824))</f>
        <v>678</v>
      </c>
      <c r="B1824" s="41" t="s">
        <v>1827</v>
      </c>
      <c r="C1824" s="28" t="s">
        <v>261</v>
      </c>
      <c r="E1824" s="16">
        <v>5505250</v>
      </c>
      <c r="F1824" s="142"/>
    </row>
    <row r="1825" spans="1:6" ht="16.5">
      <c r="A1825" s="3">
        <f>IF(E1825="","",COUNTA($E$1102:E1825))</f>
        <v>679</v>
      </c>
      <c r="B1825" s="41" t="s">
        <v>1828</v>
      </c>
      <c r="C1825" s="28" t="s">
        <v>261</v>
      </c>
      <c r="E1825" s="16">
        <v>6785040</v>
      </c>
      <c r="F1825" s="142"/>
    </row>
    <row r="1826" spans="1:6" ht="16.5">
      <c r="A1826" s="3">
        <f>IF(E1826="","",COUNTA($E$1102:E1826))</f>
        <v>680</v>
      </c>
      <c r="B1826" s="41" t="s">
        <v>1829</v>
      </c>
      <c r="C1826" s="28" t="s">
        <v>261</v>
      </c>
      <c r="E1826" s="16">
        <v>8326760</v>
      </c>
      <c r="F1826" s="142"/>
    </row>
    <row r="1827" spans="1:6" ht="16.5">
      <c r="A1827" s="3">
        <f>IF(E1827="","",COUNTA($E$1102:E1827))</f>
        <v>681</v>
      </c>
      <c r="B1827" s="41" t="s">
        <v>1830</v>
      </c>
      <c r="C1827" s="28" t="s">
        <v>261</v>
      </c>
      <c r="E1827" s="16">
        <v>10165800</v>
      </c>
      <c r="F1827" s="142"/>
    </row>
    <row r="1828" spans="1:6" ht="16.5">
      <c r="A1828" s="3">
        <f>IF(E1828="","",COUNTA($E$1102:E1828))</f>
        <v>682</v>
      </c>
      <c r="B1828" s="41" t="s">
        <v>1831</v>
      </c>
      <c r="C1828" s="28" t="s">
        <v>261</v>
      </c>
      <c r="E1828" s="16">
        <v>12307000</v>
      </c>
      <c r="F1828" s="142"/>
    </row>
    <row r="1829" spans="1:6" ht="16.5">
      <c r="A1829" s="3">
        <f>IF(E1829="","",COUNTA($E$1102:E1829))</f>
        <v>683</v>
      </c>
      <c r="B1829" s="41" t="s">
        <v>1832</v>
      </c>
      <c r="C1829" s="28" t="s">
        <v>261</v>
      </c>
      <c r="E1829" s="16">
        <v>6962690</v>
      </c>
      <c r="F1829" s="142"/>
    </row>
    <row r="1830" spans="1:6" ht="16.5">
      <c r="A1830" s="3">
        <f>IF(E1830="","",COUNTA($E$1102:E1830))</f>
        <v>684</v>
      </c>
      <c r="B1830" s="41" t="s">
        <v>1833</v>
      </c>
      <c r="C1830" s="28" t="s">
        <v>261</v>
      </c>
      <c r="E1830" s="16">
        <v>8585080</v>
      </c>
      <c r="F1830" s="142"/>
    </row>
    <row r="1831" spans="1:6" ht="16.5">
      <c r="A1831" s="3">
        <f>IF(E1831="","",COUNTA($E$1102:E1831))</f>
        <v>685</v>
      </c>
      <c r="B1831" s="41" t="s">
        <v>1834</v>
      </c>
      <c r="C1831" s="28" t="s">
        <v>261</v>
      </c>
      <c r="E1831" s="16">
        <v>10532850</v>
      </c>
      <c r="F1831" s="142"/>
    </row>
    <row r="1832" spans="1:6" ht="16.5">
      <c r="A1832" s="3">
        <f>IF(E1832="","",COUNTA($E$1102:E1832))</f>
        <v>686</v>
      </c>
      <c r="B1832" s="41" t="s">
        <v>1835</v>
      </c>
      <c r="C1832" s="28" t="s">
        <v>261</v>
      </c>
      <c r="E1832" s="16">
        <v>12868550</v>
      </c>
      <c r="F1832" s="142"/>
    </row>
    <row r="1833" spans="1:6" ht="16.5">
      <c r="A1833" s="3">
        <f>IF(E1833="","",COUNTA($E$1102:E1833))</f>
        <v>687</v>
      </c>
      <c r="B1833" s="41" t="s">
        <v>1836</v>
      </c>
      <c r="C1833" s="28" t="s">
        <v>261</v>
      </c>
      <c r="E1833" s="16">
        <v>15562260</v>
      </c>
      <c r="F1833" s="142"/>
    </row>
    <row r="1834" spans="1:6" ht="16.5">
      <c r="A1834" s="3">
        <f>IF(E1834="","",COUNTA($E$1102:E1834))</f>
        <v>688</v>
      </c>
      <c r="B1834" s="41" t="s">
        <v>1837</v>
      </c>
      <c r="C1834" s="28" t="s">
        <v>261</v>
      </c>
      <c r="E1834" s="16">
        <v>8591420</v>
      </c>
      <c r="F1834" s="142"/>
    </row>
    <row r="1835" spans="1:6" ht="16.5">
      <c r="A1835" s="3">
        <f>IF(E1835="","",COUNTA($E$1102:E1835))</f>
        <v>689</v>
      </c>
      <c r="B1835" s="41" t="s">
        <v>1838</v>
      </c>
      <c r="C1835" s="28" t="s">
        <v>261</v>
      </c>
      <c r="E1835" s="16">
        <v>10607170</v>
      </c>
      <c r="F1835" s="142"/>
    </row>
    <row r="1836" spans="1:6" ht="16.5">
      <c r="A1836" s="3">
        <f>IF(E1836="","",COUNTA($E$1102:E1836))</f>
        <v>690</v>
      </c>
      <c r="B1836" s="41" t="s">
        <v>1839</v>
      </c>
      <c r="C1836" s="28" t="s">
        <v>261</v>
      </c>
      <c r="E1836" s="16">
        <v>13017190</v>
      </c>
      <c r="F1836" s="142"/>
    </row>
    <row r="1837" spans="1:6" ht="16.5">
      <c r="A1837" s="3">
        <f>IF(E1837="","",COUNTA($E$1102:E1837))</f>
        <v>691</v>
      </c>
      <c r="B1837" s="41" t="s">
        <v>1840</v>
      </c>
      <c r="C1837" s="28" t="s">
        <v>261</v>
      </c>
      <c r="E1837" s="16">
        <v>15673750</v>
      </c>
      <c r="F1837" s="142"/>
    </row>
    <row r="1838" spans="1:6" ht="16.5">
      <c r="A1838" s="3">
        <f>IF(E1838="","",COUNTA($E$1102:E1838))</f>
        <v>692</v>
      </c>
      <c r="B1838" s="41" t="s">
        <v>1841</v>
      </c>
      <c r="C1838" s="28" t="s">
        <v>261</v>
      </c>
      <c r="E1838" s="16">
        <v>19106150</v>
      </c>
      <c r="F1838" s="142"/>
    </row>
    <row r="1839" spans="1:6" ht="16.5">
      <c r="A1839" s="3">
        <f>IF(E1839="","",COUNTA($E$1102:E1839))</f>
      </c>
      <c r="B1839" s="56" t="s">
        <v>1842</v>
      </c>
      <c r="C1839" s="28"/>
      <c r="E1839" s="16"/>
      <c r="F1839" s="142"/>
    </row>
    <row r="1840" spans="1:6" ht="16.5">
      <c r="A1840" s="3">
        <f>IF(E1840="","",COUNTA($E$1102:E1840))</f>
        <v>693</v>
      </c>
      <c r="B1840" s="41" t="s">
        <v>1843</v>
      </c>
      <c r="C1840" s="28" t="s">
        <v>261</v>
      </c>
      <c r="E1840" s="16">
        <v>6200</v>
      </c>
      <c r="F1840" s="142"/>
    </row>
    <row r="1841" spans="1:6" ht="16.5">
      <c r="A1841" s="3">
        <f>IF(E1841="","",COUNTA($E$1102:E1841))</f>
        <v>694</v>
      </c>
      <c r="B1841" s="41" t="s">
        <v>1844</v>
      </c>
      <c r="C1841" s="28" t="s">
        <v>261</v>
      </c>
      <c r="E1841" s="16">
        <v>8800</v>
      </c>
      <c r="F1841" s="142"/>
    </row>
    <row r="1842" spans="1:6" ht="16.5">
      <c r="A1842" s="3">
        <f>IF(E1842="","",COUNTA($E$1102:E1842))</f>
        <v>695</v>
      </c>
      <c r="B1842" s="41" t="s">
        <v>1845</v>
      </c>
      <c r="C1842" s="28" t="s">
        <v>261</v>
      </c>
      <c r="E1842" s="16">
        <v>12200</v>
      </c>
      <c r="F1842" s="142"/>
    </row>
    <row r="1843" spans="1:6" ht="16.5">
      <c r="A1843" s="3">
        <f>IF(E1843="","",COUNTA($E$1102:E1843))</f>
        <v>696</v>
      </c>
      <c r="B1843" s="41" t="s">
        <v>1846</v>
      </c>
      <c r="C1843" s="28" t="s">
        <v>261</v>
      </c>
      <c r="E1843" s="16">
        <v>16300</v>
      </c>
      <c r="F1843" s="142"/>
    </row>
    <row r="1844" spans="1:6" ht="16.5">
      <c r="A1844" s="3">
        <f>IF(E1844="","",COUNTA($E$1102:E1844))</f>
        <v>697</v>
      </c>
      <c r="B1844" s="41" t="s">
        <v>1847</v>
      </c>
      <c r="C1844" s="28" t="s">
        <v>261</v>
      </c>
      <c r="E1844" s="16">
        <v>21300</v>
      </c>
      <c r="F1844" s="142"/>
    </row>
    <row r="1845" spans="1:6" ht="16.5">
      <c r="A1845" s="3">
        <f>IF(E1845="","",COUNTA($E$1102:E1845))</f>
        <v>698</v>
      </c>
      <c r="B1845" s="41" t="s">
        <v>1848</v>
      </c>
      <c r="C1845" s="28" t="s">
        <v>261</v>
      </c>
      <c r="E1845" s="16">
        <v>22500</v>
      </c>
      <c r="F1845" s="142"/>
    </row>
    <row r="1846" spans="1:6" ht="16.5">
      <c r="A1846" s="3">
        <f>IF(E1846="","",COUNTA($E$1102:E1846))</f>
        <v>699</v>
      </c>
      <c r="B1846" s="41" t="s">
        <v>1849</v>
      </c>
      <c r="C1846" s="28" t="s">
        <v>261</v>
      </c>
      <c r="E1846" s="16">
        <v>48700</v>
      </c>
      <c r="F1846" s="142"/>
    </row>
    <row r="1847" spans="1:6" ht="16.5">
      <c r="A1847" s="3">
        <f>IF(E1847="","",COUNTA($E$1102:E1847))</f>
        <v>700</v>
      </c>
      <c r="B1847" s="41" t="s">
        <v>1850</v>
      </c>
      <c r="C1847" s="28" t="s">
        <v>261</v>
      </c>
      <c r="E1847" s="16">
        <v>80600</v>
      </c>
      <c r="F1847" s="142"/>
    </row>
    <row r="1848" spans="1:6" ht="16.5">
      <c r="A1848" s="3">
        <f>IF(E1848="","",COUNTA($E$1102:E1848))</f>
        <v>701</v>
      </c>
      <c r="B1848" s="41" t="s">
        <v>1851</v>
      </c>
      <c r="C1848" s="28" t="s">
        <v>261</v>
      </c>
      <c r="E1848" s="16">
        <v>103200</v>
      </c>
      <c r="F1848" s="142"/>
    </row>
    <row r="1849" spans="1:6" ht="16.5">
      <c r="A1849" s="3">
        <f>IF(E1849="","",COUNTA($E$1102:E1849))</f>
        <v>702</v>
      </c>
      <c r="B1849" s="41" t="s">
        <v>1852</v>
      </c>
      <c r="C1849" s="28" t="s">
        <v>261</v>
      </c>
      <c r="E1849" s="16">
        <v>135800</v>
      </c>
      <c r="F1849" s="142"/>
    </row>
    <row r="1850" spans="1:6" ht="16.5">
      <c r="A1850" s="3">
        <f>IF(E1850="","",COUNTA($E$1102:E1850))</f>
        <v>703</v>
      </c>
      <c r="B1850" s="41" t="s">
        <v>1853</v>
      </c>
      <c r="C1850" s="28" t="s">
        <v>261</v>
      </c>
      <c r="E1850" s="16">
        <v>272200</v>
      </c>
      <c r="F1850" s="142"/>
    </row>
    <row r="1851" spans="1:6" ht="16.5">
      <c r="A1851" s="3">
        <f>IF(E1851="","",COUNTA($E$1102:E1851))</f>
      </c>
      <c r="B1851" s="56" t="s">
        <v>1842</v>
      </c>
      <c r="C1851" s="28"/>
      <c r="E1851" s="16"/>
      <c r="F1851" s="142"/>
    </row>
    <row r="1852" spans="1:6" ht="16.5">
      <c r="A1852" s="3">
        <f>IF(E1852="","",COUNTA($E$1102:E1852))</f>
        <v>704</v>
      </c>
      <c r="B1852" s="41" t="s">
        <v>1854</v>
      </c>
      <c r="C1852" s="28" t="s">
        <v>261</v>
      </c>
      <c r="E1852" s="16">
        <v>24700</v>
      </c>
      <c r="F1852" s="142"/>
    </row>
    <row r="1853" spans="1:6" ht="16.5">
      <c r="A1853" s="3">
        <f>IF(E1853="","",COUNTA($E$1102:E1853))</f>
        <v>705</v>
      </c>
      <c r="B1853" s="41" t="s">
        <v>1855</v>
      </c>
      <c r="C1853" s="28" t="s">
        <v>261</v>
      </c>
      <c r="E1853" s="16">
        <v>34500</v>
      </c>
      <c r="F1853" s="142"/>
    </row>
    <row r="1854" spans="1:6" ht="16.5">
      <c r="A1854" s="3">
        <f>IF(E1854="","",COUNTA($E$1102:E1854))</f>
        <v>706</v>
      </c>
      <c r="B1854" s="41" t="s">
        <v>1856</v>
      </c>
      <c r="C1854" s="28" t="s">
        <v>261</v>
      </c>
      <c r="E1854" s="16">
        <v>49900</v>
      </c>
      <c r="F1854" s="142"/>
    </row>
    <row r="1855" spans="1:6" ht="16.5">
      <c r="A1855" s="3">
        <f>IF(E1855="","",COUNTA($E$1102:E1855))</f>
        <v>707</v>
      </c>
      <c r="B1855" s="41" t="s">
        <v>1857</v>
      </c>
      <c r="C1855" s="28" t="s">
        <v>261</v>
      </c>
      <c r="E1855" s="16">
        <v>72100</v>
      </c>
      <c r="F1855" s="142"/>
    </row>
    <row r="1856" spans="1:6" ht="16.5">
      <c r="A1856" s="3">
        <f>IF(E1856="","",COUNTA($E$1102:E1856))</f>
        <v>708</v>
      </c>
      <c r="B1856" s="41" t="s">
        <v>1858</v>
      </c>
      <c r="C1856" s="28" t="s">
        <v>261</v>
      </c>
      <c r="E1856" s="16">
        <v>116300</v>
      </c>
      <c r="F1856" s="142"/>
    </row>
    <row r="1857" spans="1:6" ht="16.5">
      <c r="A1857" s="3">
        <f>IF(E1857="","",COUNTA($E$1102:E1857))</f>
        <v>709</v>
      </c>
      <c r="B1857" s="41" t="s">
        <v>1859</v>
      </c>
      <c r="C1857" s="28" t="s">
        <v>261</v>
      </c>
      <c r="E1857" s="16">
        <v>240000</v>
      </c>
      <c r="F1857" s="142"/>
    </row>
    <row r="1858" spans="1:6" ht="16.5">
      <c r="A1858" s="3">
        <f>IF(E1858="","",COUNTA($E$1102:E1858))</f>
        <v>710</v>
      </c>
      <c r="B1858" s="41" t="s">
        <v>1860</v>
      </c>
      <c r="C1858" s="28" t="s">
        <v>261</v>
      </c>
      <c r="E1858" s="16">
        <v>234200</v>
      </c>
      <c r="F1858" s="142"/>
    </row>
    <row r="1859" spans="1:6" ht="16.5">
      <c r="A1859" s="3">
        <f>IF(E1859="","",COUNTA($E$1102:E1859))</f>
      </c>
      <c r="B1859" s="56" t="s">
        <v>1842</v>
      </c>
      <c r="C1859" s="28"/>
      <c r="E1859" s="16"/>
      <c r="F1859" s="142"/>
    </row>
    <row r="1860" spans="1:6" ht="16.5">
      <c r="A1860" s="3">
        <f>IF(E1860="","",COUNTA($E$1102:E1860))</f>
        <v>711</v>
      </c>
      <c r="B1860" s="41" t="s">
        <v>1861</v>
      </c>
      <c r="C1860" s="28" t="s">
        <v>261</v>
      </c>
      <c r="E1860" s="16">
        <v>150400</v>
      </c>
      <c r="F1860" s="142"/>
    </row>
    <row r="1861" spans="1:6" ht="16.5">
      <c r="A1861" s="3">
        <f>IF(E1861="","",COUNTA($E$1102:E1861))</f>
        <v>712</v>
      </c>
      <c r="B1861" s="41" t="s">
        <v>1862</v>
      </c>
      <c r="C1861" s="28" t="s">
        <v>261</v>
      </c>
      <c r="E1861" s="16">
        <v>317700</v>
      </c>
      <c r="F1861" s="142"/>
    </row>
    <row r="1862" spans="1:6" ht="16.5">
      <c r="A1862" s="3">
        <f>IF(E1862="","",COUNTA($E$1102:E1862))</f>
        <v>713</v>
      </c>
      <c r="B1862" s="41" t="s">
        <v>1863</v>
      </c>
      <c r="C1862" s="28" t="s">
        <v>261</v>
      </c>
      <c r="E1862" s="16">
        <v>405900</v>
      </c>
      <c r="F1862" s="142"/>
    </row>
    <row r="1863" spans="1:6" ht="16.5">
      <c r="A1863" s="3">
        <f>IF(E1863="","",COUNTA($E$1102:E1863))</f>
        <v>714</v>
      </c>
      <c r="B1863" s="41" t="s">
        <v>1864</v>
      </c>
      <c r="C1863" s="28" t="s">
        <v>261</v>
      </c>
      <c r="E1863" s="16">
        <v>594200</v>
      </c>
      <c r="F1863" s="142"/>
    </row>
    <row r="1864" spans="1:6" ht="16.5">
      <c r="A1864" s="3">
        <f>IF(E1864="","",COUNTA($E$1102:E1864))</f>
      </c>
      <c r="B1864" s="56" t="s">
        <v>546</v>
      </c>
      <c r="C1864" s="28"/>
      <c r="E1864" s="16"/>
      <c r="F1864" s="139" t="s">
        <v>570</v>
      </c>
    </row>
    <row r="1865" spans="1:6" ht="16.5">
      <c r="A1865" s="3">
        <f>IF(E1865="","",COUNTA($E$1102:E1865))</f>
        <v>715</v>
      </c>
      <c r="B1865" s="41" t="s">
        <v>547</v>
      </c>
      <c r="C1865" s="28" t="s">
        <v>261</v>
      </c>
      <c r="E1865" s="16">
        <v>10310</v>
      </c>
      <c r="F1865" s="140"/>
    </row>
    <row r="1866" spans="1:6" ht="16.5">
      <c r="A1866" s="3">
        <f>IF(E1866="","",COUNTA($E$1102:E1866))</f>
        <v>716</v>
      </c>
      <c r="B1866" s="41" t="s">
        <v>548</v>
      </c>
      <c r="C1866" s="28" t="s">
        <v>261</v>
      </c>
      <c r="E1866" s="16">
        <v>17480</v>
      </c>
      <c r="F1866" s="140"/>
    </row>
    <row r="1867" spans="1:6" ht="16.5">
      <c r="A1867" s="3">
        <f>IF(E1867="","",COUNTA($E$1102:E1867))</f>
        <v>717</v>
      </c>
      <c r="B1867" s="41" t="s">
        <v>549</v>
      </c>
      <c r="C1867" s="28" t="s">
        <v>261</v>
      </c>
      <c r="E1867" s="16">
        <v>23920</v>
      </c>
      <c r="F1867" s="140"/>
    </row>
    <row r="1868" spans="1:6" ht="16.5">
      <c r="A1868" s="3">
        <f>IF(E1868="","",COUNTA($E$1102:E1868))</f>
        <v>718</v>
      </c>
      <c r="B1868" s="41" t="s">
        <v>550</v>
      </c>
      <c r="C1868" s="28" t="s">
        <v>261</v>
      </c>
      <c r="E1868" s="16">
        <v>29630</v>
      </c>
      <c r="F1868" s="140"/>
    </row>
    <row r="1869" spans="1:6" ht="16.5">
      <c r="A1869" s="3">
        <f>IF(E1869="","",COUNTA($E$1102:E1869))</f>
        <v>719</v>
      </c>
      <c r="B1869" s="41" t="s">
        <v>551</v>
      </c>
      <c r="C1869" s="28" t="s">
        <v>261</v>
      </c>
      <c r="E1869" s="16">
        <v>48390</v>
      </c>
      <c r="F1869" s="140"/>
    </row>
    <row r="1870" spans="1:6" ht="16.5">
      <c r="A1870" s="3">
        <f>IF(E1870="","",COUNTA($E$1102:E1870))</f>
        <v>720</v>
      </c>
      <c r="B1870" s="41" t="s">
        <v>552</v>
      </c>
      <c r="C1870" s="28" t="s">
        <v>261</v>
      </c>
      <c r="E1870" s="16">
        <v>75440</v>
      </c>
      <c r="F1870" s="140"/>
    </row>
    <row r="1871" spans="1:6" ht="16.5">
      <c r="A1871" s="3">
        <f>IF(E1871="","",COUNTA($E$1102:E1871))</f>
        <v>721</v>
      </c>
      <c r="B1871" s="41" t="s">
        <v>553</v>
      </c>
      <c r="C1871" s="28" t="s">
        <v>261</v>
      </c>
      <c r="E1871" s="16">
        <v>107640</v>
      </c>
      <c r="F1871" s="140"/>
    </row>
    <row r="1872" spans="1:6" ht="16.5">
      <c r="A1872" s="3">
        <f>IF(E1872="","",COUNTA($E$1102:E1872))</f>
        <v>722</v>
      </c>
      <c r="B1872" s="41" t="s">
        <v>554</v>
      </c>
      <c r="C1872" s="28" t="s">
        <v>261</v>
      </c>
      <c r="E1872" s="16">
        <v>15830</v>
      </c>
      <c r="F1872" s="140"/>
    </row>
    <row r="1873" spans="1:6" ht="16.5">
      <c r="A1873" s="3">
        <f>IF(E1873="","",COUNTA($E$1102:E1873))</f>
        <v>723</v>
      </c>
      <c r="B1873" s="41" t="s">
        <v>555</v>
      </c>
      <c r="C1873" s="28" t="s">
        <v>261</v>
      </c>
      <c r="E1873" s="16">
        <v>21620</v>
      </c>
      <c r="F1873" s="140"/>
    </row>
    <row r="1874" spans="1:6" ht="16.5">
      <c r="A1874" s="3">
        <f>IF(E1874="","",COUNTA($E$1102:E1874))</f>
        <v>724</v>
      </c>
      <c r="B1874" s="41" t="s">
        <v>556</v>
      </c>
      <c r="C1874" s="28" t="s">
        <v>261</v>
      </c>
      <c r="E1874" s="16">
        <v>32760</v>
      </c>
      <c r="F1874" s="140"/>
    </row>
    <row r="1875" spans="1:6" ht="16.5">
      <c r="A1875" s="3">
        <f>IF(E1875="","",COUNTA($E$1102:E1875))</f>
        <v>725</v>
      </c>
      <c r="B1875" s="41" t="s">
        <v>557</v>
      </c>
      <c r="C1875" s="28" t="s">
        <v>261</v>
      </c>
      <c r="E1875" s="16">
        <v>50230</v>
      </c>
      <c r="F1875" s="140"/>
    </row>
    <row r="1876" spans="1:6" ht="16.5">
      <c r="A1876" s="3">
        <f>IF(E1876="","",COUNTA($E$1102:E1876))</f>
        <v>726</v>
      </c>
      <c r="B1876" s="41" t="s">
        <v>558</v>
      </c>
      <c r="C1876" s="28" t="s">
        <v>261</v>
      </c>
      <c r="E1876" s="16">
        <v>75440</v>
      </c>
      <c r="F1876" s="140"/>
    </row>
    <row r="1877" spans="1:6" ht="16.5">
      <c r="A1877" s="3">
        <f>IF(E1877="","",COUNTA($E$1102:E1877))</f>
      </c>
      <c r="B1877" s="56" t="s">
        <v>559</v>
      </c>
      <c r="C1877" s="28"/>
      <c r="E1877" s="16"/>
      <c r="F1877" s="140"/>
    </row>
    <row r="1878" spans="1:6" ht="16.5">
      <c r="A1878" s="3">
        <f>IF(E1878="","",COUNTA($E$1102:E1878))</f>
        <v>727</v>
      </c>
      <c r="B1878" s="41" t="s">
        <v>560</v>
      </c>
      <c r="C1878" s="28" t="s">
        <v>261</v>
      </c>
      <c r="E1878" s="16">
        <v>17760</v>
      </c>
      <c r="F1878" s="140"/>
    </row>
    <row r="1879" spans="1:6" ht="16.5">
      <c r="A1879" s="3">
        <f>IF(E1879="","",COUNTA($E$1102:E1879))</f>
        <v>728</v>
      </c>
      <c r="B1879" s="41" t="s">
        <v>561</v>
      </c>
      <c r="C1879" s="28" t="s">
        <v>261</v>
      </c>
      <c r="E1879" s="16">
        <v>22820</v>
      </c>
      <c r="F1879" s="140"/>
    </row>
    <row r="1880" spans="1:6" ht="16.5">
      <c r="A1880" s="3">
        <f>IF(E1880="","",COUNTA($E$1102:E1880))</f>
        <v>729</v>
      </c>
      <c r="B1880" s="41" t="s">
        <v>562</v>
      </c>
      <c r="C1880" s="28" t="s">
        <v>261</v>
      </c>
      <c r="E1880" s="16">
        <v>27510</v>
      </c>
      <c r="F1880" s="140"/>
    </row>
    <row r="1881" spans="1:6" ht="16.5">
      <c r="A1881" s="3">
        <f>IF(E1881="","",COUNTA($E$1102:E1881))</f>
        <v>730</v>
      </c>
      <c r="B1881" s="41" t="s">
        <v>563</v>
      </c>
      <c r="C1881" s="28" t="s">
        <v>261</v>
      </c>
      <c r="E1881" s="16">
        <v>39380</v>
      </c>
      <c r="F1881" s="140"/>
    </row>
    <row r="1882" spans="1:6" ht="16.5">
      <c r="A1882" s="3">
        <f>IF(E1882="","",COUNTA($E$1102:E1882))</f>
        <v>731</v>
      </c>
      <c r="B1882" s="41" t="s">
        <v>564</v>
      </c>
      <c r="C1882" s="28" t="s">
        <v>261</v>
      </c>
      <c r="E1882" s="16">
        <v>55940</v>
      </c>
      <c r="F1882" s="140"/>
    </row>
    <row r="1883" spans="1:6" ht="16.5">
      <c r="A1883" s="3">
        <f>IF(E1883="","",COUNTA($E$1102:E1883))</f>
        <v>732</v>
      </c>
      <c r="B1883" s="41" t="s">
        <v>565</v>
      </c>
      <c r="C1883" s="28" t="s">
        <v>261</v>
      </c>
      <c r="E1883" s="16">
        <v>61280</v>
      </c>
      <c r="F1883" s="140"/>
    </row>
    <row r="1884" spans="1:6" ht="16.5">
      <c r="A1884" s="3">
        <f>IF(E1884="","",COUNTA($E$1102:E1884))</f>
        <v>733</v>
      </c>
      <c r="B1884" s="41" t="s">
        <v>566</v>
      </c>
      <c r="C1884" s="28" t="s">
        <v>261</v>
      </c>
      <c r="E1884" s="16">
        <v>90000</v>
      </c>
      <c r="F1884" s="140"/>
    </row>
    <row r="1885" spans="1:6" ht="16.5">
      <c r="A1885" s="3">
        <f>IF(E1885="","",COUNTA($E$1102:E1885))</f>
        <v>734</v>
      </c>
      <c r="B1885" s="41" t="s">
        <v>567</v>
      </c>
      <c r="C1885" s="28" t="s">
        <v>261</v>
      </c>
      <c r="E1885" s="16">
        <v>144200</v>
      </c>
      <c r="F1885" s="140"/>
    </row>
    <row r="1886" spans="1:6" ht="16.5">
      <c r="A1886" s="3">
        <f>IF(E1886="","",COUNTA($E$1102:E1886))</f>
        <v>735</v>
      </c>
      <c r="B1886" s="41" t="s">
        <v>568</v>
      </c>
      <c r="C1886" s="28" t="s">
        <v>261</v>
      </c>
      <c r="E1886" s="16">
        <v>293300</v>
      </c>
      <c r="F1886" s="140"/>
    </row>
    <row r="1887" spans="1:6" ht="16.5">
      <c r="A1887" s="3">
        <f>IF(E1887="","",COUNTA($E$1102:E1887))</f>
        <v>736</v>
      </c>
      <c r="B1887" s="41" t="s">
        <v>569</v>
      </c>
      <c r="C1887" s="28" t="s">
        <v>261</v>
      </c>
      <c r="E1887" s="16">
        <v>722000</v>
      </c>
      <c r="F1887" s="141"/>
    </row>
    <row r="1888" spans="1:6" ht="17.25">
      <c r="A1888" s="3">
        <f>IF(E1888="","",COUNTA($E$1102:E1888))</f>
      </c>
      <c r="B1888" s="45" t="s">
        <v>1865</v>
      </c>
      <c r="C1888" s="27"/>
      <c r="E1888" s="17"/>
      <c r="F1888" s="142" t="s">
        <v>2188</v>
      </c>
    </row>
    <row r="1889" spans="1:6" ht="16.5">
      <c r="A1889" s="3">
        <f>IF(E1889="","",COUNTA($E$1102:E1889))</f>
        <v>737</v>
      </c>
      <c r="B1889" s="41" t="s">
        <v>1866</v>
      </c>
      <c r="C1889" s="28" t="s">
        <v>1033</v>
      </c>
      <c r="E1889" s="16">
        <f>1660000/1.1</f>
        <v>1509090.909090909</v>
      </c>
      <c r="F1889" s="142"/>
    </row>
    <row r="1890" spans="1:6" ht="16.5">
      <c r="A1890" s="3">
        <f>IF(E1890="","",COUNTA($E$1102:E1890))</f>
        <v>738</v>
      </c>
      <c r="B1890" s="41" t="s">
        <v>1867</v>
      </c>
      <c r="C1890" s="28" t="s">
        <v>1033</v>
      </c>
      <c r="E1890" s="16">
        <f>1790000/1.1</f>
        <v>1627272.727272727</v>
      </c>
      <c r="F1890" s="142"/>
    </row>
    <row r="1891" spans="1:6" ht="16.5">
      <c r="A1891" s="3">
        <f>IF(E1891="","",COUNTA($E$1102:E1891))</f>
        <v>739</v>
      </c>
      <c r="B1891" s="41" t="s">
        <v>1868</v>
      </c>
      <c r="C1891" s="28" t="s">
        <v>1033</v>
      </c>
      <c r="E1891" s="16">
        <f>2940000/1.1</f>
        <v>2672727.2727272725</v>
      </c>
      <c r="F1891" s="142"/>
    </row>
    <row r="1892" spans="1:6" ht="16.5">
      <c r="A1892" s="3">
        <f>IF(E1892="","",COUNTA($E$1102:E1892))</f>
        <v>740</v>
      </c>
      <c r="B1892" s="41" t="s">
        <v>1869</v>
      </c>
      <c r="C1892" s="28" t="s">
        <v>1033</v>
      </c>
      <c r="E1892" s="16">
        <f>3160000/1.1</f>
        <v>2872727.2727272725</v>
      </c>
      <c r="F1892" s="142"/>
    </row>
    <row r="1893" spans="1:6" ht="16.5">
      <c r="A1893" s="3">
        <f>IF(E1893="","",COUNTA($E$1102:E1893))</f>
        <v>741</v>
      </c>
      <c r="B1893" s="41" t="s">
        <v>1870</v>
      </c>
      <c r="C1893" s="28" t="s">
        <v>1033</v>
      </c>
      <c r="E1893" s="16">
        <f>4560000/1.1</f>
        <v>4145454.545454545</v>
      </c>
      <c r="F1893" s="142"/>
    </row>
    <row r="1894" spans="1:6" ht="16.5">
      <c r="A1894" s="3">
        <f>IF(E1894="","",COUNTA($E$1102:E1894))</f>
        <v>742</v>
      </c>
      <c r="B1894" s="41" t="s">
        <v>1871</v>
      </c>
      <c r="C1894" s="28" t="s">
        <v>1033</v>
      </c>
      <c r="E1894" s="16">
        <f>4860000/1.1</f>
        <v>4418181.818181817</v>
      </c>
      <c r="F1894" s="142"/>
    </row>
    <row r="1895" spans="1:6" ht="17.25">
      <c r="A1895" s="3">
        <f>IF(E1895="","",COUNTA($E$1102:E1895))</f>
      </c>
      <c r="B1895" s="49" t="s">
        <v>1919</v>
      </c>
      <c r="C1895" s="28"/>
      <c r="E1895" s="16"/>
      <c r="F1895" s="142" t="s">
        <v>2181</v>
      </c>
    </row>
    <row r="1896" spans="1:6" ht="16.5">
      <c r="A1896" s="3">
        <f>IF(E1896="","",COUNTA($E$1102:E1896))</f>
        <v>743</v>
      </c>
      <c r="B1896" s="41" t="s">
        <v>1872</v>
      </c>
      <c r="C1896" s="28" t="s">
        <v>1873</v>
      </c>
      <c r="E1896" s="16">
        <v>79000</v>
      </c>
      <c r="F1896" s="142"/>
    </row>
    <row r="1897" spans="1:6" ht="16.5">
      <c r="A1897" s="3">
        <f>IF(E1897="","",COUNTA($E$1102:E1897))</f>
        <v>744</v>
      </c>
      <c r="B1897" s="41" t="s">
        <v>1874</v>
      </c>
      <c r="C1897" s="28" t="s">
        <v>1873</v>
      </c>
      <c r="E1897" s="16">
        <v>40300</v>
      </c>
      <c r="F1897" s="142"/>
    </row>
    <row r="1898" spans="1:6" ht="16.5">
      <c r="A1898" s="3">
        <f>IF(E1898="","",COUNTA($E$1102:E1898))</f>
        <v>745</v>
      </c>
      <c r="B1898" s="41" t="s">
        <v>1875</v>
      </c>
      <c r="C1898" s="28" t="s">
        <v>1873</v>
      </c>
      <c r="E1898" s="16">
        <v>63100</v>
      </c>
      <c r="F1898" s="142"/>
    </row>
    <row r="1899" spans="1:6" ht="16.5">
      <c r="A1899" s="3">
        <f>IF(E1899="","",COUNTA($E$1102:E1899))</f>
        <v>746</v>
      </c>
      <c r="B1899" s="41" t="s">
        <v>1876</v>
      </c>
      <c r="C1899" s="28" t="s">
        <v>1873</v>
      </c>
      <c r="E1899" s="16">
        <v>90800</v>
      </c>
      <c r="F1899" s="142"/>
    </row>
    <row r="1900" spans="1:6" ht="16.5">
      <c r="A1900" s="3">
        <f>IF(E1900="","",COUNTA($E$1102:E1900))</f>
        <v>747</v>
      </c>
      <c r="B1900" s="41" t="s">
        <v>1877</v>
      </c>
      <c r="C1900" s="28" t="s">
        <v>1873</v>
      </c>
      <c r="E1900" s="16">
        <v>173100</v>
      </c>
      <c r="F1900" s="142"/>
    </row>
    <row r="1901" spans="1:6" ht="16.5">
      <c r="A1901" s="3">
        <f>IF(E1901="","",COUNTA($E$1102:E1901))</f>
        <v>748</v>
      </c>
      <c r="B1901" s="41" t="s">
        <v>1878</v>
      </c>
      <c r="C1901" s="28" t="s">
        <v>1873</v>
      </c>
      <c r="E1901" s="16">
        <v>220600</v>
      </c>
      <c r="F1901" s="142"/>
    </row>
    <row r="1902" spans="1:6" ht="16.5">
      <c r="A1902" s="3">
        <f>IF(E1902="","",COUNTA($E$1102:E1902))</f>
        <v>749</v>
      </c>
      <c r="B1902" s="41" t="s">
        <v>1879</v>
      </c>
      <c r="C1902" s="28" t="s">
        <v>1873</v>
      </c>
      <c r="E1902" s="16">
        <v>278900</v>
      </c>
      <c r="F1902" s="142"/>
    </row>
    <row r="1903" spans="1:6" ht="16.5">
      <c r="A1903" s="3">
        <f>IF(E1903="","",COUNTA($E$1102:E1903))</f>
        <v>750</v>
      </c>
      <c r="B1903" s="41" t="s">
        <v>1880</v>
      </c>
      <c r="C1903" s="28" t="s">
        <v>1873</v>
      </c>
      <c r="E1903" s="16">
        <v>475500</v>
      </c>
      <c r="F1903" s="142"/>
    </row>
    <row r="1904" spans="1:6" ht="16.5">
      <c r="A1904" s="3">
        <f>IF(E1904="","",COUNTA($E$1102:E1904))</f>
        <v>751</v>
      </c>
      <c r="B1904" s="41" t="s">
        <v>1881</v>
      </c>
      <c r="C1904" s="28" t="s">
        <v>1873</v>
      </c>
      <c r="E1904" s="16">
        <v>164600</v>
      </c>
      <c r="F1904" s="142"/>
    </row>
    <row r="1905" spans="1:6" ht="16.5">
      <c r="A1905" s="3">
        <f>IF(E1905="","",COUNTA($E$1102:E1905))</f>
        <v>752</v>
      </c>
      <c r="B1905" s="41" t="s">
        <v>1882</v>
      </c>
      <c r="C1905" s="28" t="s">
        <v>1873</v>
      </c>
      <c r="E1905" s="16">
        <v>35400</v>
      </c>
      <c r="F1905" s="142"/>
    </row>
    <row r="1906" spans="1:6" ht="33">
      <c r="A1906" s="3">
        <f>IF(E1906="","",COUNTA($E$1102:E1906))</f>
        <v>753</v>
      </c>
      <c r="B1906" s="41" t="s">
        <v>1883</v>
      </c>
      <c r="C1906" s="28" t="s">
        <v>1873</v>
      </c>
      <c r="E1906" s="16">
        <v>514400</v>
      </c>
      <c r="F1906" s="142"/>
    </row>
    <row r="1907" spans="1:6" ht="16.5">
      <c r="A1907" s="3">
        <f>IF(E1907="","",COUNTA($E$1102:E1907))</f>
        <v>754</v>
      </c>
      <c r="B1907" s="41" t="s">
        <v>1884</v>
      </c>
      <c r="C1907" s="28" t="s">
        <v>1873</v>
      </c>
      <c r="E1907" s="16">
        <v>115000</v>
      </c>
      <c r="F1907" s="142"/>
    </row>
    <row r="1908" spans="1:6" ht="16.5">
      <c r="A1908" s="3">
        <f>IF(E1908="","",COUNTA($E$1102:E1908))</f>
        <v>755</v>
      </c>
      <c r="B1908" s="41" t="s">
        <v>1885</v>
      </c>
      <c r="C1908" s="28" t="s">
        <v>1873</v>
      </c>
      <c r="E1908" s="16">
        <v>94300</v>
      </c>
      <c r="F1908" s="142"/>
    </row>
    <row r="1909" spans="1:6" ht="16.5">
      <c r="A1909" s="3">
        <f>IF(E1909="","",COUNTA($E$1102:E1909))</f>
        <v>756</v>
      </c>
      <c r="B1909" s="41" t="s">
        <v>1886</v>
      </c>
      <c r="C1909" s="28" t="s">
        <v>1873</v>
      </c>
      <c r="E1909" s="16">
        <v>130900</v>
      </c>
      <c r="F1909" s="142"/>
    </row>
    <row r="1910" spans="1:6" ht="16.5">
      <c r="A1910" s="3">
        <f>IF(E1910="","",COUNTA($E$1102:E1910))</f>
        <v>757</v>
      </c>
      <c r="B1910" s="41" t="s">
        <v>1887</v>
      </c>
      <c r="C1910" s="28" t="s">
        <v>1873</v>
      </c>
      <c r="E1910" s="16">
        <v>212500</v>
      </c>
      <c r="F1910" s="142"/>
    </row>
    <row r="1911" spans="1:6" ht="16.5">
      <c r="A1911" s="3">
        <f>IF(E1911="","",COUNTA($E$1102:E1911))</f>
        <v>758</v>
      </c>
      <c r="B1911" s="41" t="s">
        <v>1888</v>
      </c>
      <c r="C1911" s="28" t="s">
        <v>1873</v>
      </c>
      <c r="E1911" s="16">
        <v>294300</v>
      </c>
      <c r="F1911" s="142"/>
    </row>
    <row r="1912" spans="1:6" ht="16.5">
      <c r="A1912" s="3">
        <f>IF(E1912="","",COUNTA($E$1102:E1912))</f>
        <v>759</v>
      </c>
      <c r="B1912" s="41" t="s">
        <v>1889</v>
      </c>
      <c r="C1912" s="28" t="s">
        <v>1873</v>
      </c>
      <c r="E1912" s="16">
        <v>444500</v>
      </c>
      <c r="F1912" s="142"/>
    </row>
    <row r="1913" spans="1:6" ht="16.5">
      <c r="A1913" s="3">
        <f>IF(E1913="","",COUNTA($E$1102:E1913))</f>
        <v>760</v>
      </c>
      <c r="B1913" s="41" t="s">
        <v>1890</v>
      </c>
      <c r="C1913" s="28" t="s">
        <v>1873</v>
      </c>
      <c r="E1913" s="16">
        <v>733100</v>
      </c>
      <c r="F1913" s="142"/>
    </row>
    <row r="1914" spans="1:6" ht="33">
      <c r="A1914" s="3">
        <f>IF(E1914="","",COUNTA($E$1102:E1914))</f>
        <v>761</v>
      </c>
      <c r="B1914" s="41" t="s">
        <v>1891</v>
      </c>
      <c r="C1914" s="28" t="s">
        <v>1873</v>
      </c>
      <c r="E1914" s="16">
        <v>104000</v>
      </c>
      <c r="F1914" s="142"/>
    </row>
    <row r="1915" spans="1:6" ht="33">
      <c r="A1915" s="3">
        <f>IF(E1915="","",COUNTA($E$1102:E1915))</f>
        <v>762</v>
      </c>
      <c r="B1915" s="41" t="s">
        <v>1892</v>
      </c>
      <c r="C1915" s="28" t="s">
        <v>1873</v>
      </c>
      <c r="E1915" s="16">
        <v>111800</v>
      </c>
      <c r="F1915" s="142"/>
    </row>
    <row r="1916" spans="1:6" ht="33">
      <c r="A1916" s="3">
        <f>IF(E1916="","",COUNTA($E$1102:E1916))</f>
        <v>763</v>
      </c>
      <c r="B1916" s="41" t="s">
        <v>1893</v>
      </c>
      <c r="C1916" s="28" t="s">
        <v>1873</v>
      </c>
      <c r="E1916" s="16">
        <v>159100</v>
      </c>
      <c r="F1916" s="142"/>
    </row>
    <row r="1917" spans="1:6" ht="33">
      <c r="A1917" s="3">
        <f>IF(E1917="","",COUNTA($E$1102:E1917))</f>
        <v>764</v>
      </c>
      <c r="B1917" s="41" t="s">
        <v>1894</v>
      </c>
      <c r="C1917" s="28" t="s">
        <v>1873</v>
      </c>
      <c r="E1917" s="16">
        <v>166600</v>
      </c>
      <c r="F1917" s="142"/>
    </row>
    <row r="1918" spans="1:6" ht="33">
      <c r="A1918" s="3">
        <f>IF(E1918="","",COUNTA($E$1102:E1918))</f>
        <v>765</v>
      </c>
      <c r="B1918" s="41" t="s">
        <v>1895</v>
      </c>
      <c r="C1918" s="28" t="s">
        <v>1873</v>
      </c>
      <c r="E1918" s="16">
        <v>126000</v>
      </c>
      <c r="F1918" s="142"/>
    </row>
    <row r="1919" spans="1:6" ht="33">
      <c r="A1919" s="3">
        <f>IF(E1919="","",COUNTA($E$1102:E1919))</f>
        <v>766</v>
      </c>
      <c r="B1919" s="41" t="s">
        <v>1896</v>
      </c>
      <c r="C1919" s="28" t="s">
        <v>1873</v>
      </c>
      <c r="E1919" s="16">
        <v>132900</v>
      </c>
      <c r="F1919" s="142"/>
    </row>
    <row r="1920" spans="1:6" ht="33">
      <c r="A1920" s="3">
        <f>IF(E1920="","",COUNTA($E$1102:E1920))</f>
        <v>767</v>
      </c>
      <c r="B1920" s="41" t="s">
        <v>1897</v>
      </c>
      <c r="C1920" s="28" t="s">
        <v>1873</v>
      </c>
      <c r="E1920" s="16">
        <v>179800</v>
      </c>
      <c r="F1920" s="142"/>
    </row>
    <row r="1921" spans="1:6" ht="33">
      <c r="A1921" s="3">
        <f>IF(E1921="","",COUNTA($E$1102:E1921))</f>
        <v>768</v>
      </c>
      <c r="B1921" s="41" t="s">
        <v>1898</v>
      </c>
      <c r="C1921" s="28" t="s">
        <v>1873</v>
      </c>
      <c r="E1921" s="16">
        <v>187300</v>
      </c>
      <c r="F1921" s="142"/>
    </row>
    <row r="1922" spans="1:6" ht="16.5">
      <c r="A1922" s="3">
        <f>IF(E1922="","",COUNTA($E$1102:E1922))</f>
        <v>769</v>
      </c>
      <c r="B1922" s="41" t="s">
        <v>1899</v>
      </c>
      <c r="C1922" s="28" t="s">
        <v>1873</v>
      </c>
      <c r="E1922" s="16">
        <v>54800</v>
      </c>
      <c r="F1922" s="142"/>
    </row>
    <row r="1923" spans="1:6" ht="16.5">
      <c r="A1923" s="3">
        <f>IF(E1923="","",COUNTA($E$1102:E1923))</f>
        <v>770</v>
      </c>
      <c r="B1923" s="41" t="s">
        <v>1900</v>
      </c>
      <c r="C1923" s="28" t="s">
        <v>1873</v>
      </c>
      <c r="E1923" s="16">
        <v>43100</v>
      </c>
      <c r="F1923" s="142"/>
    </row>
    <row r="1924" spans="1:6" ht="17.25">
      <c r="A1924" s="3">
        <f>IF(E1924="","",COUNTA($E$1102:E1924))</f>
      </c>
      <c r="B1924" s="49" t="s">
        <v>1901</v>
      </c>
      <c r="C1924" s="29"/>
      <c r="E1924" s="30"/>
      <c r="F1924" s="142" t="s">
        <v>2187</v>
      </c>
    </row>
    <row r="1925" spans="1:6" ht="33">
      <c r="A1925" s="3">
        <f>IF(E1925="","",COUNTA($E$1102:E1925))</f>
        <v>771</v>
      </c>
      <c r="B1925" s="41" t="s">
        <v>1902</v>
      </c>
      <c r="C1925" s="28" t="s">
        <v>1873</v>
      </c>
      <c r="E1925" s="16">
        <v>565000</v>
      </c>
      <c r="F1925" s="142"/>
    </row>
    <row r="1926" spans="1:6" ht="33">
      <c r="A1926" s="3">
        <f>IF(E1926="","",COUNTA($E$1102:E1926))</f>
        <v>772</v>
      </c>
      <c r="B1926" s="41" t="s">
        <v>1903</v>
      </c>
      <c r="C1926" s="28" t="s">
        <v>1873</v>
      </c>
      <c r="E1926" s="16">
        <v>545000</v>
      </c>
      <c r="F1926" s="142"/>
    </row>
    <row r="1927" spans="1:6" ht="49.5">
      <c r="A1927" s="3">
        <f>IF(E1927="","",COUNTA($E$1102:E1927))</f>
        <v>773</v>
      </c>
      <c r="B1927" s="41" t="s">
        <v>1904</v>
      </c>
      <c r="C1927" s="28" t="s">
        <v>1873</v>
      </c>
      <c r="E1927" s="16">
        <v>490000</v>
      </c>
      <c r="F1927" s="142"/>
    </row>
    <row r="1928" spans="1:6" ht="33">
      <c r="A1928" s="3">
        <f>IF(E1928="","",COUNTA($E$1102:E1928))</f>
        <v>774</v>
      </c>
      <c r="B1928" s="41" t="s">
        <v>1905</v>
      </c>
      <c r="C1928" s="28" t="s">
        <v>1873</v>
      </c>
      <c r="E1928" s="16">
        <v>1260000</v>
      </c>
      <c r="F1928" s="142"/>
    </row>
    <row r="1929" spans="1:6" ht="33">
      <c r="A1929" s="3">
        <f>IF(E1929="","",COUNTA($E$1102:E1929))</f>
        <v>775</v>
      </c>
      <c r="B1929" s="41" t="s">
        <v>1906</v>
      </c>
      <c r="C1929" s="28" t="s">
        <v>1873</v>
      </c>
      <c r="E1929" s="16">
        <v>2955000</v>
      </c>
      <c r="F1929" s="142"/>
    </row>
    <row r="1930" spans="1:6" ht="33">
      <c r="A1930" s="3">
        <f>IF(E1930="","",COUNTA($E$1102:E1930))</f>
        <v>776</v>
      </c>
      <c r="B1930" s="41" t="s">
        <v>1907</v>
      </c>
      <c r="C1930" s="28" t="s">
        <v>1873</v>
      </c>
      <c r="E1930" s="16">
        <v>3050000</v>
      </c>
      <c r="F1930" s="142"/>
    </row>
    <row r="1931" spans="1:6" ht="33">
      <c r="A1931" s="3">
        <f>IF(E1931="","",COUNTA($E$1102:E1931))</f>
        <v>777</v>
      </c>
      <c r="B1931" s="41" t="s">
        <v>1908</v>
      </c>
      <c r="C1931" s="28" t="s">
        <v>1873</v>
      </c>
      <c r="E1931" s="16">
        <v>5165000</v>
      </c>
      <c r="F1931" s="142"/>
    </row>
    <row r="1932" spans="1:6" ht="33">
      <c r="A1932" s="3">
        <f>IF(E1932="","",COUNTA($E$1102:E1932))</f>
        <v>778</v>
      </c>
      <c r="B1932" s="41" t="s">
        <v>1909</v>
      </c>
      <c r="C1932" s="28" t="s">
        <v>1873</v>
      </c>
      <c r="E1932" s="16">
        <v>2215000</v>
      </c>
      <c r="F1932" s="142"/>
    </row>
    <row r="1933" spans="1:6" ht="33">
      <c r="A1933" s="3">
        <f>IF(E1933="","",COUNTA($E$1102:E1933))</f>
        <v>779</v>
      </c>
      <c r="B1933" s="41" t="s">
        <v>1910</v>
      </c>
      <c r="C1933" s="28" t="s">
        <v>1873</v>
      </c>
      <c r="E1933" s="16">
        <v>3400000</v>
      </c>
      <c r="F1933" s="142"/>
    </row>
    <row r="1934" spans="1:6" ht="33">
      <c r="A1934" s="3">
        <f>IF(E1934="","",COUNTA($E$1102:E1934))</f>
        <v>780</v>
      </c>
      <c r="B1934" s="41" t="s">
        <v>1911</v>
      </c>
      <c r="C1934" s="28" t="s">
        <v>1873</v>
      </c>
      <c r="E1934" s="16">
        <v>5775000</v>
      </c>
      <c r="F1934" s="142"/>
    </row>
    <row r="1935" spans="1:6" ht="33">
      <c r="A1935" s="3">
        <f>IF(E1935="","",COUNTA($E$1102:E1935))</f>
        <v>781</v>
      </c>
      <c r="B1935" s="41" t="s">
        <v>1912</v>
      </c>
      <c r="C1935" s="28" t="s">
        <v>1873</v>
      </c>
      <c r="E1935" s="16">
        <v>6550000</v>
      </c>
      <c r="F1935" s="142"/>
    </row>
    <row r="1936" spans="1:6" ht="33">
      <c r="A1936" s="3">
        <f>IF(E1936="","",COUNTA($E$1102:E1936))</f>
        <v>782</v>
      </c>
      <c r="B1936" s="41" t="s">
        <v>1913</v>
      </c>
      <c r="C1936" s="28" t="s">
        <v>1873</v>
      </c>
      <c r="E1936" s="16">
        <v>14050000</v>
      </c>
      <c r="F1936" s="142"/>
    </row>
    <row r="1937" spans="1:6" ht="33">
      <c r="A1937" s="3">
        <f>IF(E1937="","",COUNTA($E$1102:E1937))</f>
        <v>783</v>
      </c>
      <c r="B1937" s="41" t="s">
        <v>1914</v>
      </c>
      <c r="C1937" s="28" t="s">
        <v>1873</v>
      </c>
      <c r="E1937" s="16">
        <v>18400000</v>
      </c>
      <c r="F1937" s="142"/>
    </row>
    <row r="1938" spans="1:6" ht="49.5">
      <c r="A1938" s="3">
        <f>IF(E1938="","",COUNTA($E$1102:E1938))</f>
        <v>784</v>
      </c>
      <c r="B1938" s="41" t="s">
        <v>1915</v>
      </c>
      <c r="C1938" s="28" t="s">
        <v>1873</v>
      </c>
      <c r="E1938" s="16">
        <v>12200000</v>
      </c>
      <c r="F1938" s="142"/>
    </row>
    <row r="1939" spans="1:6" ht="49.5">
      <c r="A1939" s="3">
        <f>IF(E1939="","",COUNTA($E$1102:E1939))</f>
        <v>785</v>
      </c>
      <c r="B1939" s="41" t="s">
        <v>1916</v>
      </c>
      <c r="C1939" s="28" t="s">
        <v>1873</v>
      </c>
      <c r="E1939" s="16">
        <v>12325000</v>
      </c>
      <c r="F1939" s="142"/>
    </row>
    <row r="1940" spans="1:6" ht="17.25">
      <c r="A1940" s="3">
        <f>IF(E1940="","",COUNTA($E$1102:E1940))</f>
      </c>
      <c r="B1940" s="53" t="s">
        <v>1143</v>
      </c>
      <c r="E1940" s="6"/>
      <c r="F1940" s="142" t="s">
        <v>1144</v>
      </c>
    </row>
    <row r="1941" spans="1:6" ht="16.5">
      <c r="A1941" s="3">
        <f>IF(E1941="","",COUNTA($E$1102:E1941))</f>
        <v>786</v>
      </c>
      <c r="B1941" s="74" t="s">
        <v>1145</v>
      </c>
      <c r="C1941" s="75" t="s">
        <v>1146</v>
      </c>
      <c r="D1941" s="144" t="s">
        <v>1147</v>
      </c>
      <c r="E1941" s="107">
        <v>6909</v>
      </c>
      <c r="F1941" s="142"/>
    </row>
    <row r="1942" spans="1:6" ht="16.5">
      <c r="A1942" s="3">
        <f>IF(E1942="","",COUNTA($E$1102:E1942))</f>
        <v>787</v>
      </c>
      <c r="B1942" s="74" t="s">
        <v>1148</v>
      </c>
      <c r="C1942" s="75" t="s">
        <v>1146</v>
      </c>
      <c r="D1942" s="145"/>
      <c r="E1942" s="107">
        <v>8545</v>
      </c>
      <c r="F1942" s="142"/>
    </row>
    <row r="1943" spans="1:6" ht="16.5">
      <c r="A1943" s="3">
        <f>IF(E1943="","",COUNTA($E$1102:E1943))</f>
        <v>788</v>
      </c>
      <c r="B1943" s="74" t="s">
        <v>1149</v>
      </c>
      <c r="C1943" s="75" t="s">
        <v>1146</v>
      </c>
      <c r="D1943" s="145"/>
      <c r="E1943" s="107">
        <v>9273</v>
      </c>
      <c r="F1943" s="142"/>
    </row>
    <row r="1944" spans="1:6" ht="16.5">
      <c r="A1944" s="3">
        <f>IF(E1944="","",COUNTA($E$1102:E1944))</f>
        <v>789</v>
      </c>
      <c r="B1944" s="74" t="s">
        <v>1150</v>
      </c>
      <c r="C1944" s="75" t="s">
        <v>1146</v>
      </c>
      <c r="D1944" s="145"/>
      <c r="E1944" s="107">
        <v>11182</v>
      </c>
      <c r="F1944" s="142"/>
    </row>
    <row r="1945" spans="1:6" ht="16.5">
      <c r="A1945" s="3">
        <f>IF(E1945="","",COUNTA($E$1102:E1945))</f>
        <v>790</v>
      </c>
      <c r="B1945" s="74" t="s">
        <v>1151</v>
      </c>
      <c r="C1945" s="75" t="s">
        <v>1146</v>
      </c>
      <c r="D1945" s="145"/>
      <c r="E1945" s="107">
        <v>13091</v>
      </c>
      <c r="F1945" s="142"/>
    </row>
    <row r="1946" spans="1:6" ht="16.5">
      <c r="A1946" s="3">
        <f>IF(E1946="","",COUNTA($E$1102:E1946))</f>
        <v>791</v>
      </c>
      <c r="B1946" s="74" t="s">
        <v>1152</v>
      </c>
      <c r="C1946" s="75" t="s">
        <v>1146</v>
      </c>
      <c r="D1946" s="145"/>
      <c r="E1946" s="107">
        <v>8636</v>
      </c>
      <c r="F1946" s="142"/>
    </row>
    <row r="1947" spans="1:6" ht="16.5">
      <c r="A1947" s="3">
        <f>IF(E1947="","",COUNTA($E$1102:E1947))</f>
        <v>792</v>
      </c>
      <c r="B1947" s="74" t="s">
        <v>1153</v>
      </c>
      <c r="C1947" s="75" t="s">
        <v>1146</v>
      </c>
      <c r="D1947" s="145"/>
      <c r="E1947" s="107">
        <v>10818</v>
      </c>
      <c r="F1947" s="142"/>
    </row>
    <row r="1948" spans="1:6" ht="16.5">
      <c r="A1948" s="3">
        <f>IF(E1948="","",COUNTA($E$1102:E1948))</f>
        <v>793</v>
      </c>
      <c r="B1948" s="74" t="s">
        <v>1154</v>
      </c>
      <c r="C1948" s="75" t="s">
        <v>1146</v>
      </c>
      <c r="D1948" s="145"/>
      <c r="E1948" s="107">
        <v>12727</v>
      </c>
      <c r="F1948" s="142"/>
    </row>
    <row r="1949" spans="1:6" ht="16.5">
      <c r="A1949" s="3">
        <f>IF(E1949="","",COUNTA($E$1102:E1949))</f>
        <v>794</v>
      </c>
      <c r="B1949" s="74" t="s">
        <v>1155</v>
      </c>
      <c r="C1949" s="75" t="s">
        <v>1146</v>
      </c>
      <c r="D1949" s="145"/>
      <c r="E1949" s="107">
        <v>14182</v>
      </c>
      <c r="F1949" s="142"/>
    </row>
    <row r="1950" spans="1:6" ht="16.5">
      <c r="A1950" s="3">
        <f>IF(E1950="","",COUNTA($E$1102:E1950))</f>
        <v>795</v>
      </c>
      <c r="B1950" s="74" t="s">
        <v>1156</v>
      </c>
      <c r="C1950" s="75" t="s">
        <v>1146</v>
      </c>
      <c r="D1950" s="145"/>
      <c r="E1950" s="107">
        <v>20091</v>
      </c>
      <c r="F1950" s="142"/>
    </row>
    <row r="1951" spans="1:6" ht="16.5">
      <c r="A1951" s="3">
        <f>IF(E1951="","",COUNTA($E$1102:E1951))</f>
        <v>796</v>
      </c>
      <c r="B1951" s="74" t="s">
        <v>1157</v>
      </c>
      <c r="C1951" s="75" t="s">
        <v>1146</v>
      </c>
      <c r="D1951" s="145"/>
      <c r="E1951" s="107">
        <v>11182</v>
      </c>
      <c r="F1951" s="142"/>
    </row>
    <row r="1952" spans="1:6" ht="16.5">
      <c r="A1952" s="3">
        <f>IF(E1952="","",COUNTA($E$1102:E1952))</f>
        <v>797</v>
      </c>
      <c r="B1952" s="74" t="s">
        <v>1158</v>
      </c>
      <c r="C1952" s="75" t="s">
        <v>1146</v>
      </c>
      <c r="D1952" s="145"/>
      <c r="E1952" s="107">
        <v>13091</v>
      </c>
      <c r="F1952" s="142"/>
    </row>
    <row r="1953" spans="1:6" ht="16.5">
      <c r="A1953" s="3">
        <f>IF(E1953="","",COUNTA($E$1102:E1953))</f>
        <v>798</v>
      </c>
      <c r="B1953" s="74" t="s">
        <v>1159</v>
      </c>
      <c r="C1953" s="75" t="s">
        <v>1146</v>
      </c>
      <c r="D1953" s="145"/>
      <c r="E1953" s="107">
        <v>16091</v>
      </c>
      <c r="F1953" s="142"/>
    </row>
    <row r="1954" spans="1:6" ht="16.5">
      <c r="A1954" s="3">
        <f>IF(E1954="","",COUNTA($E$1102:E1954))</f>
        <v>799</v>
      </c>
      <c r="B1954" s="74" t="s">
        <v>1160</v>
      </c>
      <c r="C1954" s="75" t="s">
        <v>1146</v>
      </c>
      <c r="D1954" s="145"/>
      <c r="E1954" s="107">
        <v>19545</v>
      </c>
      <c r="F1954" s="142"/>
    </row>
    <row r="1955" spans="1:6" ht="16.5">
      <c r="A1955" s="3">
        <f>IF(E1955="","",COUNTA($E$1102:E1955))</f>
        <v>800</v>
      </c>
      <c r="B1955" s="74" t="s">
        <v>1161</v>
      </c>
      <c r="C1955" s="75" t="s">
        <v>1146</v>
      </c>
      <c r="D1955" s="145"/>
      <c r="E1955" s="107">
        <v>22364</v>
      </c>
      <c r="F1955" s="142"/>
    </row>
    <row r="1956" spans="1:6" ht="16.5">
      <c r="A1956" s="3">
        <f>IF(E1956="","",COUNTA($E$1102:E1956))</f>
        <v>801</v>
      </c>
      <c r="B1956" s="74" t="s">
        <v>1162</v>
      </c>
      <c r="C1956" s="75" t="s">
        <v>1146</v>
      </c>
      <c r="D1956" s="145"/>
      <c r="E1956" s="107">
        <v>33091</v>
      </c>
      <c r="F1956" s="142"/>
    </row>
    <row r="1957" spans="1:6" ht="16.5">
      <c r="A1957" s="3">
        <f>IF(E1957="","",COUNTA($E$1102:E1957))</f>
        <v>802</v>
      </c>
      <c r="B1957" s="74" t="s">
        <v>1163</v>
      </c>
      <c r="C1957" s="75" t="s">
        <v>1146</v>
      </c>
      <c r="D1957" s="145"/>
      <c r="E1957" s="107">
        <v>16727</v>
      </c>
      <c r="F1957" s="142"/>
    </row>
    <row r="1958" spans="1:6" ht="16.5">
      <c r="A1958" s="3">
        <f>IF(E1958="","",COUNTA($E$1102:E1958))</f>
        <v>803</v>
      </c>
      <c r="B1958" s="74" t="s">
        <v>1164</v>
      </c>
      <c r="C1958" s="75" t="s">
        <v>1146</v>
      </c>
      <c r="D1958" s="145"/>
      <c r="E1958" s="107">
        <v>18727</v>
      </c>
      <c r="F1958" s="142"/>
    </row>
    <row r="1959" spans="1:6" ht="16.5">
      <c r="A1959" s="3">
        <f>IF(E1959="","",COUNTA($E$1102:E1959))</f>
        <v>804</v>
      </c>
      <c r="B1959" s="74" t="s">
        <v>1165</v>
      </c>
      <c r="C1959" s="75" t="s">
        <v>1146</v>
      </c>
      <c r="D1959" s="145"/>
      <c r="E1959" s="107">
        <v>22000</v>
      </c>
      <c r="F1959" s="142"/>
    </row>
    <row r="1960" spans="1:6" ht="16.5">
      <c r="A1960" s="3">
        <f>IF(E1960="","",COUNTA($E$1102:E1960))</f>
        <v>805</v>
      </c>
      <c r="B1960" s="74" t="s">
        <v>1166</v>
      </c>
      <c r="C1960" s="75" t="s">
        <v>1146</v>
      </c>
      <c r="D1960" s="145"/>
      <c r="E1960" s="107">
        <v>25091</v>
      </c>
      <c r="F1960" s="142"/>
    </row>
    <row r="1961" spans="1:6" ht="16.5">
      <c r="A1961" s="3">
        <f>IF(E1961="","",COUNTA($E$1102:E1961))</f>
        <v>806</v>
      </c>
      <c r="B1961" s="74" t="s">
        <v>1167</v>
      </c>
      <c r="C1961" s="75" t="s">
        <v>1146</v>
      </c>
      <c r="D1961" s="145"/>
      <c r="E1961" s="107">
        <v>29455</v>
      </c>
      <c r="F1961" s="142"/>
    </row>
    <row r="1962" spans="1:6" ht="16.5">
      <c r="A1962" s="3">
        <f>IF(E1962="","",COUNTA($E$1102:E1962))</f>
        <v>807</v>
      </c>
      <c r="B1962" s="74" t="s">
        <v>1168</v>
      </c>
      <c r="C1962" s="75" t="s">
        <v>1146</v>
      </c>
      <c r="D1962" s="145"/>
      <c r="E1962" s="107">
        <v>36455</v>
      </c>
      <c r="F1962" s="142"/>
    </row>
    <row r="1963" spans="1:6" ht="16.5">
      <c r="A1963" s="3">
        <f>IF(E1963="","",COUNTA($E$1102:E1963))</f>
        <v>808</v>
      </c>
      <c r="B1963" s="74" t="s">
        <v>1169</v>
      </c>
      <c r="C1963" s="75" t="s">
        <v>1146</v>
      </c>
      <c r="D1963" s="145"/>
      <c r="E1963" s="107">
        <v>49000</v>
      </c>
      <c r="F1963" s="142"/>
    </row>
    <row r="1964" spans="1:6" ht="16.5">
      <c r="A1964" s="3">
        <f>IF(E1964="","",COUNTA($E$1102:E1964))</f>
        <v>809</v>
      </c>
      <c r="B1964" s="74" t="s">
        <v>1170</v>
      </c>
      <c r="C1964" s="75" t="s">
        <v>1146</v>
      </c>
      <c r="D1964" s="145"/>
      <c r="E1964" s="107">
        <v>19545</v>
      </c>
      <c r="F1964" s="142"/>
    </row>
    <row r="1965" spans="1:6" ht="16.5">
      <c r="A1965" s="3">
        <f>IF(E1965="","",COUNTA($E$1102:E1965))</f>
        <v>810</v>
      </c>
      <c r="B1965" s="74" t="s">
        <v>1171</v>
      </c>
      <c r="C1965" s="75" t="s">
        <v>1146</v>
      </c>
      <c r="D1965" s="145"/>
      <c r="E1965" s="107">
        <v>22909</v>
      </c>
      <c r="F1965" s="142"/>
    </row>
    <row r="1966" spans="1:6" ht="16.5">
      <c r="A1966" s="3">
        <f>IF(E1966="","",COUNTA($E$1102:E1966))</f>
        <v>811</v>
      </c>
      <c r="B1966" s="74" t="s">
        <v>1172</v>
      </c>
      <c r="C1966" s="75" t="s">
        <v>1146</v>
      </c>
      <c r="D1966" s="145"/>
      <c r="E1966" s="107">
        <v>26182</v>
      </c>
      <c r="F1966" s="142"/>
    </row>
    <row r="1967" spans="1:6" ht="16.5">
      <c r="A1967" s="3">
        <f>IF(E1967="","",COUNTA($E$1102:E1967))</f>
        <v>812</v>
      </c>
      <c r="B1967" s="74" t="s">
        <v>1173</v>
      </c>
      <c r="C1967" s="75" t="s">
        <v>1146</v>
      </c>
      <c r="D1967" s="145"/>
      <c r="E1967" s="107">
        <v>30182</v>
      </c>
      <c r="F1967" s="142"/>
    </row>
    <row r="1968" spans="1:6" ht="16.5">
      <c r="A1968" s="3">
        <f>IF(E1968="","",COUNTA($E$1102:E1968))</f>
        <v>813</v>
      </c>
      <c r="B1968" s="74" t="s">
        <v>1174</v>
      </c>
      <c r="C1968" s="75" t="s">
        <v>1146</v>
      </c>
      <c r="D1968" s="145"/>
      <c r="E1968" s="107">
        <v>36545</v>
      </c>
      <c r="F1968" s="142"/>
    </row>
    <row r="1969" spans="1:6" ht="16.5">
      <c r="A1969" s="3">
        <f>IF(E1969="","",COUNTA($E$1102:E1969))</f>
        <v>814</v>
      </c>
      <c r="B1969" s="74" t="s">
        <v>1175</v>
      </c>
      <c r="C1969" s="75" t="s">
        <v>1146</v>
      </c>
      <c r="D1969" s="145"/>
      <c r="E1969" s="107">
        <v>45909</v>
      </c>
      <c r="F1969" s="142"/>
    </row>
    <row r="1970" spans="1:6" ht="16.5">
      <c r="A1970" s="3">
        <f>IF(E1970="","",COUNTA($E$1102:E1970))</f>
        <v>815</v>
      </c>
      <c r="B1970" s="74" t="s">
        <v>1176</v>
      </c>
      <c r="C1970" s="75" t="s">
        <v>1146</v>
      </c>
      <c r="D1970" s="145"/>
      <c r="E1970" s="107">
        <v>65818</v>
      </c>
      <c r="F1970" s="142"/>
    </row>
    <row r="1971" spans="1:6" ht="16.5">
      <c r="A1971" s="3">
        <f>IF(E1971="","",COUNTA($E$1102:E1971))</f>
        <v>816</v>
      </c>
      <c r="B1971" s="74" t="s">
        <v>1177</v>
      </c>
      <c r="C1971" s="75" t="s">
        <v>1146</v>
      </c>
      <c r="D1971" s="145"/>
      <c r="E1971" s="107">
        <v>25455</v>
      </c>
      <c r="F1971" s="142"/>
    </row>
    <row r="1972" spans="1:6" ht="16.5">
      <c r="A1972" s="3">
        <f>IF(E1972="","",COUNTA($E$1102:E1972))</f>
        <v>817</v>
      </c>
      <c r="B1972" s="74" t="s">
        <v>1178</v>
      </c>
      <c r="C1972" s="75" t="s">
        <v>1146</v>
      </c>
      <c r="D1972" s="145"/>
      <c r="E1972" s="107">
        <v>30455</v>
      </c>
      <c r="F1972" s="142"/>
    </row>
    <row r="1973" spans="1:6" ht="16.5">
      <c r="A1973" s="3">
        <f>IF(E1973="","",COUNTA($E$1102:E1973))</f>
        <v>818</v>
      </c>
      <c r="B1973" s="74" t="s">
        <v>1179</v>
      </c>
      <c r="C1973" s="75" t="s">
        <v>1146</v>
      </c>
      <c r="D1973" s="145"/>
      <c r="E1973" s="107">
        <v>37182</v>
      </c>
      <c r="F1973" s="142"/>
    </row>
    <row r="1974" spans="1:6" ht="16.5">
      <c r="A1974" s="3">
        <f>IF(E1974="","",COUNTA($E$1102:E1974))</f>
        <v>819</v>
      </c>
      <c r="B1974" s="74" t="s">
        <v>1180</v>
      </c>
      <c r="C1974" s="75" t="s">
        <v>1146</v>
      </c>
      <c r="D1974" s="145"/>
      <c r="E1974" s="107">
        <v>43273</v>
      </c>
      <c r="F1974" s="142"/>
    </row>
    <row r="1975" spans="1:6" ht="16.5">
      <c r="A1975" s="3">
        <f>IF(E1975="","",COUNTA($E$1102:E1975))</f>
        <v>820</v>
      </c>
      <c r="B1975" s="74" t="s">
        <v>1181</v>
      </c>
      <c r="C1975" s="75" t="s">
        <v>1146</v>
      </c>
      <c r="D1975" s="145"/>
      <c r="E1975" s="107">
        <v>52273</v>
      </c>
      <c r="F1975" s="142"/>
    </row>
    <row r="1976" spans="1:6" ht="16.5">
      <c r="A1976" s="3">
        <f>IF(E1976="","",COUNTA($E$1102:E1976))</f>
        <v>821</v>
      </c>
      <c r="B1976" s="74" t="s">
        <v>1182</v>
      </c>
      <c r="C1976" s="75" t="s">
        <v>1146</v>
      </c>
      <c r="D1976" s="145"/>
      <c r="E1976" s="107">
        <v>65545</v>
      </c>
      <c r="F1976" s="142"/>
    </row>
    <row r="1977" spans="1:6" ht="16.5">
      <c r="A1977" s="3">
        <f>IF(E1977="","",COUNTA($E$1102:E1977))</f>
        <v>822</v>
      </c>
      <c r="B1977" s="74" t="s">
        <v>1183</v>
      </c>
      <c r="C1977" s="75" t="s">
        <v>1146</v>
      </c>
      <c r="D1977" s="145"/>
      <c r="E1977" s="107">
        <v>78727</v>
      </c>
      <c r="F1977" s="142"/>
    </row>
    <row r="1978" spans="1:6" ht="16.5">
      <c r="A1978" s="3">
        <f>IF(E1978="","",COUNTA($E$1102:E1978))</f>
        <v>823</v>
      </c>
      <c r="B1978" s="74" t="s">
        <v>1184</v>
      </c>
      <c r="C1978" s="75" t="s">
        <v>1146</v>
      </c>
      <c r="D1978" s="145"/>
      <c r="E1978" s="107">
        <v>115727</v>
      </c>
      <c r="F1978" s="142"/>
    </row>
    <row r="1979" spans="1:6" ht="16.5">
      <c r="A1979" s="3">
        <f>IF(E1979="","",COUNTA($E$1102:E1979))</f>
        <v>824</v>
      </c>
      <c r="B1979" s="74" t="s">
        <v>1185</v>
      </c>
      <c r="C1979" s="75" t="s">
        <v>1146</v>
      </c>
      <c r="D1979" s="145"/>
      <c r="E1979" s="107">
        <v>30000</v>
      </c>
      <c r="F1979" s="142"/>
    </row>
    <row r="1980" spans="1:6" ht="16.5">
      <c r="A1980" s="3">
        <f>IF(E1980="","",COUNTA($E$1102:E1980))</f>
        <v>825</v>
      </c>
      <c r="B1980" s="74" t="s">
        <v>1186</v>
      </c>
      <c r="C1980" s="75" t="s">
        <v>1146</v>
      </c>
      <c r="D1980" s="145"/>
      <c r="E1980" s="107">
        <v>35364</v>
      </c>
      <c r="F1980" s="142"/>
    </row>
    <row r="1981" spans="1:6" ht="16.5">
      <c r="A1981" s="3">
        <f>IF(E1981="","",COUNTA($E$1102:E1981))</f>
        <v>826</v>
      </c>
      <c r="B1981" s="74" t="s">
        <v>1187</v>
      </c>
      <c r="C1981" s="75" t="s">
        <v>1146</v>
      </c>
      <c r="D1981" s="145"/>
      <c r="E1981" s="107">
        <v>44000</v>
      </c>
      <c r="F1981" s="142"/>
    </row>
    <row r="1982" spans="1:6" ht="16.5">
      <c r="A1982" s="3">
        <f>IF(E1982="","",COUNTA($E$1102:E1982))</f>
        <v>827</v>
      </c>
      <c r="B1982" s="74" t="s">
        <v>1188</v>
      </c>
      <c r="C1982" s="75" t="s">
        <v>1146</v>
      </c>
      <c r="D1982" s="145"/>
      <c r="E1982" s="107">
        <v>55182</v>
      </c>
      <c r="F1982" s="142"/>
    </row>
    <row r="1983" spans="1:6" ht="16.5">
      <c r="A1983" s="3">
        <f>IF(E1983="","",COUNTA($E$1102:E1983))</f>
        <v>828</v>
      </c>
      <c r="B1983" s="74" t="s">
        <v>1189</v>
      </c>
      <c r="C1983" s="75" t="s">
        <v>1146</v>
      </c>
      <c r="D1983" s="145"/>
      <c r="E1983" s="107">
        <v>68455</v>
      </c>
      <c r="F1983" s="142"/>
    </row>
    <row r="1984" spans="1:6" ht="16.5">
      <c r="A1984" s="3">
        <f>IF(E1984="","",COUNTA($E$1102:E1984))</f>
        <v>829</v>
      </c>
      <c r="B1984" s="74" t="s">
        <v>1190</v>
      </c>
      <c r="C1984" s="75" t="s">
        <v>1146</v>
      </c>
      <c r="D1984" s="145"/>
      <c r="E1984" s="107">
        <v>83636</v>
      </c>
      <c r="F1984" s="142"/>
    </row>
    <row r="1985" spans="1:6" ht="16.5">
      <c r="A1985" s="3">
        <f>IF(E1985="","",COUNTA($E$1102:E1985))</f>
        <v>830</v>
      </c>
      <c r="B1985" s="74" t="s">
        <v>1191</v>
      </c>
      <c r="C1985" s="75" t="s">
        <v>1146</v>
      </c>
      <c r="D1985" s="145"/>
      <c r="E1985" s="107">
        <v>35727</v>
      </c>
      <c r="F1985" s="142"/>
    </row>
    <row r="1986" spans="1:6" ht="16.5">
      <c r="A1986" s="3">
        <f>IF(E1986="","",COUNTA($E$1102:E1986))</f>
        <v>831</v>
      </c>
      <c r="B1986" s="74" t="s">
        <v>1192</v>
      </c>
      <c r="C1986" s="75" t="s">
        <v>1146</v>
      </c>
      <c r="D1986" s="145"/>
      <c r="E1986" s="107">
        <v>41636</v>
      </c>
      <c r="F1986" s="142"/>
    </row>
    <row r="1987" spans="1:6" ht="16.5">
      <c r="A1987" s="3">
        <f>IF(E1987="","",COUNTA($E$1102:E1987))</f>
        <v>832</v>
      </c>
      <c r="B1987" s="74" t="s">
        <v>1193</v>
      </c>
      <c r="C1987" s="75" t="s">
        <v>1146</v>
      </c>
      <c r="D1987" s="145"/>
      <c r="E1987" s="107">
        <v>47182</v>
      </c>
      <c r="F1987" s="142"/>
    </row>
    <row r="1988" spans="1:6" ht="16.5">
      <c r="A1988" s="3">
        <f>IF(E1988="","",COUNTA($E$1102:E1988))</f>
        <v>833</v>
      </c>
      <c r="B1988" s="74" t="s">
        <v>1194</v>
      </c>
      <c r="C1988" s="75" t="s">
        <v>1146</v>
      </c>
      <c r="D1988" s="145"/>
      <c r="E1988" s="107">
        <v>61455</v>
      </c>
      <c r="F1988" s="142"/>
    </row>
    <row r="1989" spans="1:6" ht="16.5">
      <c r="A1989" s="3">
        <f>IF(E1989="","",COUNTA($E$1102:E1989))</f>
        <v>834</v>
      </c>
      <c r="B1989" s="74" t="s">
        <v>1195</v>
      </c>
      <c r="C1989" s="75" t="s">
        <v>1146</v>
      </c>
      <c r="D1989" s="145"/>
      <c r="E1989" s="107">
        <v>76182</v>
      </c>
      <c r="F1989" s="142"/>
    </row>
    <row r="1990" spans="1:6" ht="16.5">
      <c r="A1990" s="3">
        <f>IF(E1990="","",COUNTA($E$1102:E1990))</f>
        <v>835</v>
      </c>
      <c r="B1990" s="74" t="s">
        <v>1196</v>
      </c>
      <c r="C1990" s="75" t="s">
        <v>1146</v>
      </c>
      <c r="D1990" s="145"/>
      <c r="E1990" s="107">
        <v>95818</v>
      </c>
      <c r="F1990" s="142"/>
    </row>
    <row r="1991" spans="1:6" ht="16.5">
      <c r="A1991" s="3">
        <f>IF(E1991="","",COUNTA($E$1102:E1991))</f>
        <v>836</v>
      </c>
      <c r="B1991" s="74" t="s">
        <v>1197</v>
      </c>
      <c r="C1991" s="75" t="s">
        <v>1146</v>
      </c>
      <c r="D1991" s="145"/>
      <c r="E1991" s="107">
        <v>115727</v>
      </c>
      <c r="F1991" s="142"/>
    </row>
    <row r="1992" spans="1:6" ht="16.5">
      <c r="A1992" s="3">
        <f>IF(E1992="","",COUNTA($E$1102:E1992))</f>
        <v>837</v>
      </c>
      <c r="B1992" s="74" t="s">
        <v>1198</v>
      </c>
      <c r="C1992" s="75" t="s">
        <v>1146</v>
      </c>
      <c r="D1992" s="145"/>
      <c r="E1992" s="107">
        <v>167182</v>
      </c>
      <c r="F1992" s="142"/>
    </row>
    <row r="1993" spans="1:6" ht="16.5">
      <c r="A1993" s="3">
        <f>IF(E1993="","",COUNTA($E$1102:E1993))</f>
        <v>838</v>
      </c>
      <c r="B1993" s="74" t="s">
        <v>1199</v>
      </c>
      <c r="C1993" s="75" t="s">
        <v>1146</v>
      </c>
      <c r="D1993" s="145"/>
      <c r="E1993" s="107">
        <v>43545</v>
      </c>
      <c r="F1993" s="142"/>
    </row>
    <row r="1994" spans="1:6" ht="16.5">
      <c r="A1994" s="3">
        <f>IF(E1994="","",COUNTA($E$1102:E1994))</f>
        <v>839</v>
      </c>
      <c r="B1994" s="74" t="s">
        <v>1200</v>
      </c>
      <c r="C1994" s="75" t="s">
        <v>1146</v>
      </c>
      <c r="D1994" s="145"/>
      <c r="E1994" s="107">
        <v>49818</v>
      </c>
      <c r="F1994" s="142"/>
    </row>
    <row r="1995" spans="1:6" ht="16.5">
      <c r="A1995" s="3">
        <f>IF(E1995="","",COUNTA($E$1102:E1995))</f>
        <v>840</v>
      </c>
      <c r="B1995" s="74" t="s">
        <v>1201</v>
      </c>
      <c r="C1995" s="75" t="s">
        <v>1146</v>
      </c>
      <c r="D1995" s="145"/>
      <c r="E1995" s="107">
        <v>58273</v>
      </c>
      <c r="F1995" s="142"/>
    </row>
    <row r="1996" spans="1:6" ht="16.5">
      <c r="A1996" s="3">
        <f>IF(E1996="","",COUNTA($E$1102:E1996))</f>
        <v>841</v>
      </c>
      <c r="B1996" s="74" t="s">
        <v>1202</v>
      </c>
      <c r="C1996" s="75" t="s">
        <v>1146</v>
      </c>
      <c r="D1996" s="145"/>
      <c r="E1996" s="107">
        <v>67364</v>
      </c>
      <c r="F1996" s="142"/>
    </row>
    <row r="1997" spans="1:6" ht="16.5">
      <c r="A1997" s="3">
        <f>IF(E1997="","",COUNTA($E$1102:E1997))</f>
        <v>842</v>
      </c>
      <c r="B1997" s="74" t="s">
        <v>1203</v>
      </c>
      <c r="C1997" s="75" t="s">
        <v>1146</v>
      </c>
      <c r="D1997" s="145"/>
      <c r="E1997" s="107">
        <v>88364</v>
      </c>
      <c r="F1997" s="142"/>
    </row>
    <row r="1998" spans="1:6" ht="16.5">
      <c r="A1998" s="3">
        <f>IF(E1998="","",COUNTA($E$1102:E1998))</f>
        <v>843</v>
      </c>
      <c r="B1998" s="74" t="s">
        <v>1204</v>
      </c>
      <c r="C1998" s="75" t="s">
        <v>1146</v>
      </c>
      <c r="D1998" s="145"/>
      <c r="E1998" s="107">
        <v>109636</v>
      </c>
      <c r="F1998" s="142"/>
    </row>
    <row r="1999" spans="1:6" ht="16.5">
      <c r="A1999" s="3">
        <f>IF(E1999="","",COUNTA($E$1102:E1999))</f>
        <v>844</v>
      </c>
      <c r="B1999" s="74" t="s">
        <v>1205</v>
      </c>
      <c r="C1999" s="75" t="s">
        <v>1146</v>
      </c>
      <c r="D1999" s="145"/>
      <c r="E1999" s="107">
        <v>136273</v>
      </c>
      <c r="F1999" s="142"/>
    </row>
    <row r="2000" spans="1:6" ht="16.5">
      <c r="A2000" s="3">
        <f>IF(E2000="","",COUNTA($E$1102:E2000))</f>
        <v>845</v>
      </c>
      <c r="B2000" s="74" t="s">
        <v>1206</v>
      </c>
      <c r="C2000" s="75" t="s">
        <v>1146</v>
      </c>
      <c r="D2000" s="145"/>
      <c r="E2000" s="107">
        <v>164636</v>
      </c>
      <c r="F2000" s="142"/>
    </row>
    <row r="2001" spans="1:6" ht="16.5">
      <c r="A2001" s="3">
        <f>IF(E2001="","",COUNTA($E$1102:E2001))</f>
        <v>846</v>
      </c>
      <c r="B2001" s="74" t="s">
        <v>1207</v>
      </c>
      <c r="C2001" s="75" t="s">
        <v>1146</v>
      </c>
      <c r="D2001" s="145"/>
      <c r="E2001" s="107">
        <v>237636</v>
      </c>
      <c r="F2001" s="142"/>
    </row>
    <row r="2002" spans="1:6" ht="16.5">
      <c r="A2002" s="3">
        <f>IF(E2002="","",COUNTA($E$1102:E2002))</f>
        <v>847</v>
      </c>
      <c r="B2002" s="74" t="s">
        <v>1208</v>
      </c>
      <c r="C2002" s="75" t="s">
        <v>1146</v>
      </c>
      <c r="D2002" s="145"/>
      <c r="E2002" s="107">
        <v>65818</v>
      </c>
      <c r="F2002" s="142"/>
    </row>
    <row r="2003" spans="1:6" ht="16.5">
      <c r="A2003" s="3">
        <f>IF(E2003="","",COUNTA($E$1102:E2003))</f>
        <v>848</v>
      </c>
      <c r="B2003" s="74" t="s">
        <v>1209</v>
      </c>
      <c r="C2003" s="75" t="s">
        <v>1146</v>
      </c>
      <c r="D2003" s="145"/>
      <c r="E2003" s="107">
        <v>74455</v>
      </c>
      <c r="F2003" s="142"/>
    </row>
    <row r="2004" spans="1:6" ht="16.5">
      <c r="A2004" s="3">
        <f>IF(E2004="","",COUNTA($E$1102:E2004))</f>
        <v>849</v>
      </c>
      <c r="B2004" s="74" t="s">
        <v>1210</v>
      </c>
      <c r="C2004" s="75" t="s">
        <v>1146</v>
      </c>
      <c r="D2004" s="145"/>
      <c r="E2004" s="107">
        <v>86727</v>
      </c>
      <c r="F2004" s="142"/>
    </row>
    <row r="2005" spans="1:6" ht="16.5">
      <c r="A2005" s="3">
        <f>IF(E2005="","",COUNTA($E$1102:E2005))</f>
        <v>850</v>
      </c>
      <c r="B2005" s="74" t="s">
        <v>1211</v>
      </c>
      <c r="C2005" s="75" t="s">
        <v>1146</v>
      </c>
      <c r="D2005" s="145"/>
      <c r="E2005" s="107">
        <v>98727</v>
      </c>
      <c r="F2005" s="142"/>
    </row>
    <row r="2006" spans="1:6" ht="16.5">
      <c r="A2006" s="3">
        <f>IF(E2006="","",COUNTA($E$1102:E2006))</f>
        <v>851</v>
      </c>
      <c r="B2006" s="74" t="s">
        <v>1212</v>
      </c>
      <c r="C2006" s="75" t="s">
        <v>1146</v>
      </c>
      <c r="D2006" s="145"/>
      <c r="E2006" s="107">
        <v>138364</v>
      </c>
      <c r="F2006" s="142"/>
    </row>
    <row r="2007" spans="1:6" ht="16.5">
      <c r="A2007" s="3">
        <f>IF(E2007="","",COUNTA($E$1102:E2007))</f>
        <v>852</v>
      </c>
      <c r="B2007" s="74" t="s">
        <v>1213</v>
      </c>
      <c r="C2007" s="75" t="s">
        <v>1146</v>
      </c>
      <c r="D2007" s="145"/>
      <c r="E2007" s="107">
        <v>165545</v>
      </c>
      <c r="F2007" s="142"/>
    </row>
    <row r="2008" spans="1:6" ht="16.5">
      <c r="A2008" s="3">
        <f>IF(E2008="","",COUNTA($E$1102:E2008))</f>
        <v>853</v>
      </c>
      <c r="B2008" s="74" t="s">
        <v>1214</v>
      </c>
      <c r="C2008" s="75" t="s">
        <v>1146</v>
      </c>
      <c r="D2008" s="145"/>
      <c r="E2008" s="107">
        <v>204364</v>
      </c>
      <c r="F2008" s="142"/>
    </row>
    <row r="2009" spans="1:6" ht="16.5">
      <c r="A2009" s="3">
        <f>IF(E2009="","",COUNTA($E$1102:E2009))</f>
        <v>854</v>
      </c>
      <c r="B2009" s="74" t="s">
        <v>1215</v>
      </c>
      <c r="C2009" s="75" t="s">
        <v>1146</v>
      </c>
      <c r="D2009" s="145"/>
      <c r="E2009" s="107">
        <v>247727</v>
      </c>
      <c r="F2009" s="142"/>
    </row>
    <row r="2010" spans="1:6" ht="16.5">
      <c r="A2010" s="3">
        <f>IF(E2010="","",COUNTA($E$1102:E2010))</f>
        <v>855</v>
      </c>
      <c r="B2010" s="74" t="s">
        <v>1216</v>
      </c>
      <c r="C2010" s="75" t="s">
        <v>1146</v>
      </c>
      <c r="D2010" s="146"/>
      <c r="E2010" s="107">
        <v>352364</v>
      </c>
      <c r="F2010" s="142"/>
    </row>
    <row r="2011" spans="1:6" ht="17.25">
      <c r="A2011" s="3">
        <f>IF(E2011="","",COUNTA($E$1102:E2011))</f>
      </c>
      <c r="B2011" s="49" t="s">
        <v>1217</v>
      </c>
      <c r="C2011" s="75"/>
      <c r="E2011" s="76"/>
      <c r="F2011" s="142"/>
    </row>
    <row r="2012" spans="1:6" ht="16.5">
      <c r="A2012" s="3">
        <f>IF(E2012="","",COUNTA($E$1102:E2012))</f>
        <v>856</v>
      </c>
      <c r="B2012" s="77" t="s">
        <v>1218</v>
      </c>
      <c r="C2012" s="75" t="s">
        <v>1146</v>
      </c>
      <c r="D2012" s="142" t="s">
        <v>1219</v>
      </c>
      <c r="E2012" s="82">
        <v>13181.81818181818</v>
      </c>
      <c r="F2012" s="142"/>
    </row>
    <row r="2013" spans="1:6" ht="16.5">
      <c r="A2013" s="3">
        <f>IF(E2013="","",COUNTA($E$1102:E2013))</f>
        <v>857</v>
      </c>
      <c r="B2013" s="77" t="s">
        <v>1220</v>
      </c>
      <c r="C2013" s="75" t="s">
        <v>1146</v>
      </c>
      <c r="D2013" s="142"/>
      <c r="E2013" s="82">
        <v>16090.90909090909</v>
      </c>
      <c r="F2013" s="142"/>
    </row>
    <row r="2014" spans="1:6" ht="16.5">
      <c r="A2014" s="3">
        <f>IF(E2014="","",COUNTA($E$1102:E2014))</f>
        <v>858</v>
      </c>
      <c r="B2014" s="77" t="s">
        <v>1221</v>
      </c>
      <c r="C2014" s="75" t="s">
        <v>1146</v>
      </c>
      <c r="D2014" s="142"/>
      <c r="E2014" s="82">
        <v>18818.181818181816</v>
      </c>
      <c r="F2014" s="142"/>
    </row>
    <row r="2015" spans="1:6" ht="16.5">
      <c r="A2015" s="3">
        <f>IF(E2015="","",COUNTA($E$1102:E2015))</f>
        <v>859</v>
      </c>
      <c r="B2015" s="77" t="s">
        <v>1222</v>
      </c>
      <c r="C2015" s="75" t="s">
        <v>1146</v>
      </c>
      <c r="D2015" s="142"/>
      <c r="E2015" s="82">
        <v>22636.363636363636</v>
      </c>
      <c r="F2015" s="142"/>
    </row>
    <row r="2016" spans="1:6" ht="16.5">
      <c r="A2016" s="3">
        <f>IF(E2016="","",COUNTA($E$1102:E2016))</f>
        <v>860</v>
      </c>
      <c r="B2016" s="77" t="s">
        <v>1223</v>
      </c>
      <c r="C2016" s="75" t="s">
        <v>1146</v>
      </c>
      <c r="D2016" s="142"/>
      <c r="E2016" s="82">
        <v>16636.363636363636</v>
      </c>
      <c r="F2016" s="142"/>
    </row>
    <row r="2017" spans="1:6" ht="16.5">
      <c r="A2017" s="3">
        <f>IF(E2017="","",COUNTA($E$1102:E2017))</f>
        <v>861</v>
      </c>
      <c r="B2017" s="77" t="s">
        <v>1224</v>
      </c>
      <c r="C2017" s="75" t="s">
        <v>1146</v>
      </c>
      <c r="D2017" s="142"/>
      <c r="E2017" s="82">
        <v>20090.90909090909</v>
      </c>
      <c r="F2017" s="142"/>
    </row>
    <row r="2018" spans="1:6" ht="16.5">
      <c r="A2018" s="3">
        <f>IF(E2018="","",COUNTA($E$1102:E2018))</f>
        <v>862</v>
      </c>
      <c r="B2018" s="77" t="s">
        <v>1225</v>
      </c>
      <c r="C2018" s="75" t="s">
        <v>1146</v>
      </c>
      <c r="D2018" s="142"/>
      <c r="E2018" s="82">
        <v>24272.727272727272</v>
      </c>
      <c r="F2018" s="142"/>
    </row>
    <row r="2019" spans="1:6" ht="16.5">
      <c r="A2019" s="3">
        <f>IF(E2019="","",COUNTA($E$1102:E2019))</f>
        <v>863</v>
      </c>
      <c r="B2019" s="77" t="s">
        <v>1226</v>
      </c>
      <c r="C2019" s="75" t="s">
        <v>1146</v>
      </c>
      <c r="D2019" s="142"/>
      <c r="E2019" s="82">
        <v>29181.81818181818</v>
      </c>
      <c r="F2019" s="142"/>
    </row>
    <row r="2020" spans="1:6" ht="16.5">
      <c r="A2020" s="3">
        <f>IF(E2020="","",COUNTA($E$1102:E2020))</f>
        <v>864</v>
      </c>
      <c r="B2020" s="77" t="s">
        <v>1227</v>
      </c>
      <c r="C2020" s="75" t="s">
        <v>1146</v>
      </c>
      <c r="D2020" s="142"/>
      <c r="E2020" s="82">
        <v>34636.36363636363</v>
      </c>
      <c r="F2020" s="142"/>
    </row>
    <row r="2021" spans="1:6" ht="16.5">
      <c r="A2021" s="3">
        <f>IF(E2021="","",COUNTA($E$1102:E2021))</f>
        <v>865</v>
      </c>
      <c r="B2021" s="77" t="s">
        <v>1228</v>
      </c>
      <c r="C2021" s="75" t="s">
        <v>1146</v>
      </c>
      <c r="D2021" s="142"/>
      <c r="E2021" s="82">
        <v>25818.181818181816</v>
      </c>
      <c r="F2021" s="142"/>
    </row>
    <row r="2022" spans="1:6" ht="16.5">
      <c r="A2022" s="3">
        <f>IF(E2022="","",COUNTA($E$1102:E2022))</f>
        <v>866</v>
      </c>
      <c r="B2022" s="77" t="s">
        <v>1229</v>
      </c>
      <c r="C2022" s="75" t="s">
        <v>1146</v>
      </c>
      <c r="D2022" s="142"/>
      <c r="E2022" s="82">
        <v>30818.181818181816</v>
      </c>
      <c r="F2022" s="142"/>
    </row>
    <row r="2023" spans="1:6" ht="16.5">
      <c r="A2023" s="3">
        <f>IF(E2023="","",COUNTA($E$1102:E2023))</f>
        <v>867</v>
      </c>
      <c r="B2023" s="77" t="s">
        <v>1230</v>
      </c>
      <c r="C2023" s="75" t="s">
        <v>1146</v>
      </c>
      <c r="D2023" s="142"/>
      <c r="E2023" s="82">
        <v>37090.90909090909</v>
      </c>
      <c r="F2023" s="142"/>
    </row>
    <row r="2024" spans="1:6" ht="16.5">
      <c r="A2024" s="3">
        <f>IF(E2024="","",COUNTA($E$1102:E2024))</f>
        <v>868</v>
      </c>
      <c r="B2024" s="77" t="s">
        <v>1231</v>
      </c>
      <c r="C2024" s="75" t="s">
        <v>1146</v>
      </c>
      <c r="D2024" s="142"/>
      <c r="E2024" s="82">
        <v>45272.72727272727</v>
      </c>
      <c r="F2024" s="142"/>
    </row>
    <row r="2025" spans="1:6" ht="16.5">
      <c r="A2025" s="3">
        <f>IF(E2025="","",COUNTA($E$1102:E2025))</f>
        <v>869</v>
      </c>
      <c r="B2025" s="77" t="s">
        <v>1232</v>
      </c>
      <c r="C2025" s="75" t="s">
        <v>1146</v>
      </c>
      <c r="D2025" s="142"/>
      <c r="E2025" s="82">
        <v>53545.454545454544</v>
      </c>
      <c r="F2025" s="142"/>
    </row>
    <row r="2026" spans="1:6" ht="16.5">
      <c r="A2026" s="3">
        <f>IF(E2026="","",COUNTA($E$1102:E2026))</f>
        <v>870</v>
      </c>
      <c r="B2026" s="77" t="s">
        <v>1233</v>
      </c>
      <c r="C2026" s="75" t="s">
        <v>1146</v>
      </c>
      <c r="D2026" s="142"/>
      <c r="E2026" s="82">
        <v>40090.90909090909</v>
      </c>
      <c r="F2026" s="142"/>
    </row>
    <row r="2027" spans="1:6" ht="16.5">
      <c r="A2027" s="3">
        <f>IF(E2027="","",COUNTA($E$1102:E2027))</f>
        <v>871</v>
      </c>
      <c r="B2027" s="77" t="s">
        <v>1234</v>
      </c>
      <c r="C2027" s="75" t="s">
        <v>1146</v>
      </c>
      <c r="D2027" s="142"/>
      <c r="E2027" s="82">
        <v>49272.72727272727</v>
      </c>
      <c r="F2027" s="142"/>
    </row>
    <row r="2028" spans="1:6" ht="16.5">
      <c r="A2028" s="3">
        <f>IF(E2028="","",COUNTA($E$1102:E2028))</f>
        <v>872</v>
      </c>
      <c r="B2028" s="77" t="s">
        <v>1235</v>
      </c>
      <c r="C2028" s="75" t="s">
        <v>1146</v>
      </c>
      <c r="D2028" s="142"/>
      <c r="E2028" s="82">
        <v>59727.27272727272</v>
      </c>
      <c r="F2028" s="142"/>
    </row>
    <row r="2029" spans="1:6" ht="16.5">
      <c r="A2029" s="3">
        <f>IF(E2029="","",COUNTA($E$1102:E2029))</f>
        <v>873</v>
      </c>
      <c r="B2029" s="77" t="s">
        <v>1236</v>
      </c>
      <c r="C2029" s="75" t="s">
        <v>1146</v>
      </c>
      <c r="D2029" s="142"/>
      <c r="E2029" s="82">
        <v>71181.81818181818</v>
      </c>
      <c r="F2029" s="142"/>
    </row>
    <row r="2030" spans="1:6" ht="16.5">
      <c r="A2030" s="3">
        <f>IF(E2030="","",COUNTA($E$1102:E2030))</f>
        <v>874</v>
      </c>
      <c r="B2030" s="77" t="s">
        <v>1237</v>
      </c>
      <c r="C2030" s="75" t="s">
        <v>1146</v>
      </c>
      <c r="D2030" s="142"/>
      <c r="E2030" s="82">
        <v>85272.72727272726</v>
      </c>
      <c r="F2030" s="142"/>
    </row>
    <row r="2031" spans="1:6" ht="16.5">
      <c r="A2031" s="3">
        <f>IF(E2031="","",COUNTA($E$1102:E2031))</f>
        <v>875</v>
      </c>
      <c r="B2031" s="77" t="s">
        <v>1238</v>
      </c>
      <c r="C2031" s="75" t="s">
        <v>1146</v>
      </c>
      <c r="D2031" s="142"/>
      <c r="E2031" s="82">
        <v>56999.99999999999</v>
      </c>
      <c r="F2031" s="142"/>
    </row>
    <row r="2032" spans="1:6" ht="16.5">
      <c r="A2032" s="3">
        <f>IF(E2032="","",COUNTA($E$1102:E2032))</f>
        <v>876</v>
      </c>
      <c r="B2032" s="77" t="s">
        <v>1239</v>
      </c>
      <c r="C2032" s="75" t="s">
        <v>1146</v>
      </c>
      <c r="D2032" s="142"/>
      <c r="E2032" s="82">
        <v>70272.72727272726</v>
      </c>
      <c r="F2032" s="142"/>
    </row>
    <row r="2033" spans="1:6" ht="16.5">
      <c r="A2033" s="3">
        <f>IF(E2033="","",COUNTA($E$1102:E2033))</f>
        <v>877</v>
      </c>
      <c r="B2033" s="77" t="s">
        <v>1240</v>
      </c>
      <c r="C2033" s="75" t="s">
        <v>1146</v>
      </c>
      <c r="D2033" s="142"/>
      <c r="E2033" s="82">
        <v>84727.27272727272</v>
      </c>
      <c r="F2033" s="142"/>
    </row>
    <row r="2034" spans="1:6" ht="16.5">
      <c r="A2034" s="3">
        <f>IF(E2034="","",COUNTA($E$1102:E2034))</f>
        <v>878</v>
      </c>
      <c r="B2034" s="77" t="s">
        <v>1241</v>
      </c>
      <c r="C2034" s="75" t="s">
        <v>1146</v>
      </c>
      <c r="D2034" s="142"/>
      <c r="E2034" s="82">
        <v>101090.90909090909</v>
      </c>
      <c r="F2034" s="142"/>
    </row>
    <row r="2035" spans="1:6" ht="16.5">
      <c r="A2035" s="3">
        <f>IF(E2035="","",COUNTA($E$1102:E2035))</f>
        <v>879</v>
      </c>
      <c r="B2035" s="77" t="s">
        <v>1242</v>
      </c>
      <c r="C2035" s="75" t="s">
        <v>1146</v>
      </c>
      <c r="D2035" s="142"/>
      <c r="E2035" s="82">
        <v>120727.27272727272</v>
      </c>
      <c r="F2035" s="142"/>
    </row>
    <row r="2036" spans="1:6" ht="16.5">
      <c r="A2036" s="3">
        <f>IF(E2036="","",COUNTA($E$1102:E2036))</f>
        <v>880</v>
      </c>
      <c r="B2036" s="77" t="s">
        <v>1243</v>
      </c>
      <c r="C2036" s="75" t="s">
        <v>1146</v>
      </c>
      <c r="D2036" s="142"/>
      <c r="E2036" s="82">
        <v>90000</v>
      </c>
      <c r="F2036" s="142"/>
    </row>
    <row r="2037" spans="1:6" ht="16.5">
      <c r="A2037" s="3">
        <f>IF(E2037="","",COUNTA($E$1102:E2037))</f>
        <v>881</v>
      </c>
      <c r="B2037" s="77" t="s">
        <v>1244</v>
      </c>
      <c r="C2037" s="75" t="s">
        <v>1146</v>
      </c>
      <c r="D2037" s="142"/>
      <c r="E2037" s="82">
        <v>99727.27272727272</v>
      </c>
      <c r="F2037" s="142"/>
    </row>
    <row r="2038" spans="1:6" ht="16.5">
      <c r="A2038" s="3">
        <f>IF(E2038="","",COUNTA($E$1102:E2038))</f>
        <v>882</v>
      </c>
      <c r="B2038" s="77" t="s">
        <v>1245</v>
      </c>
      <c r="C2038" s="75" t="s">
        <v>1146</v>
      </c>
      <c r="D2038" s="142"/>
      <c r="E2038" s="82">
        <v>120545.45454545453</v>
      </c>
      <c r="F2038" s="142"/>
    </row>
    <row r="2039" spans="1:6" ht="16.5">
      <c r="A2039" s="3">
        <f>IF(E2039="","",COUNTA($E$1102:E2039))</f>
        <v>883</v>
      </c>
      <c r="B2039" s="77" t="s">
        <v>1246</v>
      </c>
      <c r="C2039" s="75" t="s">
        <v>1146</v>
      </c>
      <c r="D2039" s="142"/>
      <c r="E2039" s="82">
        <v>144727.2727272727</v>
      </c>
      <c r="F2039" s="142"/>
    </row>
    <row r="2040" spans="1:6" ht="16.5">
      <c r="A2040" s="3">
        <f>IF(E2040="","",COUNTA($E$1102:E2040))</f>
        <v>884</v>
      </c>
      <c r="B2040" s="77" t="s">
        <v>1247</v>
      </c>
      <c r="C2040" s="75" t="s">
        <v>1146</v>
      </c>
      <c r="D2040" s="142"/>
      <c r="E2040" s="82">
        <v>173272.72727272726</v>
      </c>
      <c r="F2040" s="142"/>
    </row>
    <row r="2041" spans="1:6" ht="16.5">
      <c r="A2041" s="3">
        <f>IF(E2041="","",COUNTA($E$1102:E2041))</f>
        <v>885</v>
      </c>
      <c r="B2041" s="77" t="s">
        <v>1248</v>
      </c>
      <c r="C2041" s="75" t="s">
        <v>1146</v>
      </c>
      <c r="D2041" s="142"/>
      <c r="E2041" s="82">
        <v>97272.72727272726</v>
      </c>
      <c r="F2041" s="142"/>
    </row>
    <row r="2042" spans="1:6" ht="16.5">
      <c r="A2042" s="3">
        <f>IF(E2042="","",COUNTA($E$1102:E2042))</f>
        <v>886</v>
      </c>
      <c r="B2042" s="77" t="s">
        <v>1249</v>
      </c>
      <c r="C2042" s="75" t="s">
        <v>1146</v>
      </c>
      <c r="D2042" s="142"/>
      <c r="E2042" s="82">
        <v>120818.18181818181</v>
      </c>
      <c r="F2042" s="142"/>
    </row>
    <row r="2043" spans="1:6" ht="16.5">
      <c r="A2043" s="3">
        <f>IF(E2043="","",COUNTA($E$1102:E2043))</f>
        <v>887</v>
      </c>
      <c r="B2043" s="77" t="s">
        <v>1250</v>
      </c>
      <c r="C2043" s="75" t="s">
        <v>1146</v>
      </c>
      <c r="D2043" s="142"/>
      <c r="E2043" s="82">
        <v>151090.9090909091</v>
      </c>
      <c r="F2043" s="142"/>
    </row>
    <row r="2044" spans="1:6" ht="16.5">
      <c r="A2044" s="3">
        <f>IF(E2044="","",COUNTA($E$1102:E2044))</f>
        <v>888</v>
      </c>
      <c r="B2044" s="77" t="s">
        <v>1251</v>
      </c>
      <c r="C2044" s="75" t="s">
        <v>1146</v>
      </c>
      <c r="D2044" s="142"/>
      <c r="E2044" s="82">
        <v>180545.45454545453</v>
      </c>
      <c r="F2044" s="142"/>
    </row>
    <row r="2045" spans="1:6" ht="16.5">
      <c r="A2045" s="3">
        <f>IF(E2045="","",COUNTA($E$1102:E2045))</f>
        <v>889</v>
      </c>
      <c r="B2045" s="77" t="s">
        <v>1252</v>
      </c>
      <c r="C2045" s="75" t="s">
        <v>1146</v>
      </c>
      <c r="D2045" s="142"/>
      <c r="E2045" s="82">
        <v>217999.99999999997</v>
      </c>
      <c r="F2045" s="142"/>
    </row>
    <row r="2046" spans="1:6" ht="16.5">
      <c r="A2046" s="3">
        <f>IF(E2046="","",COUNTA($E$1102:E2046))</f>
        <v>890</v>
      </c>
      <c r="B2046" s="77" t="s">
        <v>1253</v>
      </c>
      <c r="C2046" s="75" t="s">
        <v>1146</v>
      </c>
      <c r="D2046" s="142"/>
      <c r="E2046" s="82">
        <v>262363.63636363635</v>
      </c>
      <c r="F2046" s="142"/>
    </row>
    <row r="2047" spans="1:6" ht="16.5">
      <c r="A2047" s="3">
        <f>IF(E2047="","",COUNTA($E$1102:E2047))</f>
        <v>891</v>
      </c>
      <c r="B2047" s="77" t="s">
        <v>1254</v>
      </c>
      <c r="C2047" s="75" t="s">
        <v>1146</v>
      </c>
      <c r="D2047" s="142"/>
      <c r="E2047" s="82">
        <v>125818.18181818181</v>
      </c>
      <c r="F2047" s="142"/>
    </row>
    <row r="2048" spans="1:6" ht="16.5">
      <c r="A2048" s="3">
        <f>IF(E2048="","",COUNTA($E$1102:E2048))</f>
        <v>892</v>
      </c>
      <c r="B2048" s="77" t="s">
        <v>1255</v>
      </c>
      <c r="C2048" s="75" t="s">
        <v>1146</v>
      </c>
      <c r="D2048" s="142"/>
      <c r="E2048" s="82">
        <v>156000</v>
      </c>
      <c r="F2048" s="142"/>
    </row>
    <row r="2049" spans="1:6" ht="16.5">
      <c r="A2049" s="3">
        <f>IF(E2049="","",COUNTA($E$1102:E2049))</f>
        <v>893</v>
      </c>
      <c r="B2049" s="77" t="s">
        <v>1256</v>
      </c>
      <c r="C2049" s="75" t="s">
        <v>1146</v>
      </c>
      <c r="D2049" s="142"/>
      <c r="E2049" s="82">
        <v>190727.2727272727</v>
      </c>
      <c r="F2049" s="142"/>
    </row>
    <row r="2050" spans="1:6" ht="16.5">
      <c r="A2050" s="3">
        <f>IF(E2050="","",COUNTA($E$1102:E2050))</f>
        <v>894</v>
      </c>
      <c r="B2050" s="77" t="s">
        <v>1257</v>
      </c>
      <c r="C2050" s="75" t="s">
        <v>1146</v>
      </c>
      <c r="D2050" s="142"/>
      <c r="E2050" s="82">
        <v>232454.54545454544</v>
      </c>
      <c r="F2050" s="142"/>
    </row>
    <row r="2051" spans="1:6" ht="16.5">
      <c r="A2051" s="3">
        <f>IF(E2051="","",COUNTA($E$1102:E2051))</f>
        <v>895</v>
      </c>
      <c r="B2051" s="77" t="s">
        <v>1258</v>
      </c>
      <c r="C2051" s="75" t="s">
        <v>1146</v>
      </c>
      <c r="D2051" s="142"/>
      <c r="E2051" s="82">
        <v>282000</v>
      </c>
      <c r="F2051" s="142"/>
    </row>
    <row r="2052" spans="1:6" ht="16.5">
      <c r="A2052" s="3">
        <f>IF(E2052="","",COUNTA($E$1102:E2052))</f>
        <v>896</v>
      </c>
      <c r="B2052" s="77" t="s">
        <v>1259</v>
      </c>
      <c r="C2052" s="75" t="s">
        <v>1146</v>
      </c>
      <c r="D2052" s="142"/>
      <c r="E2052" s="82">
        <v>336272.72727272724</v>
      </c>
      <c r="F2052" s="142"/>
    </row>
    <row r="2053" spans="1:6" ht="16.5">
      <c r="A2053" s="3">
        <f>IF(E2053="","",COUNTA($E$1102:E2053))</f>
        <v>897</v>
      </c>
      <c r="B2053" s="77" t="s">
        <v>1260</v>
      </c>
      <c r="C2053" s="75" t="s">
        <v>1146</v>
      </c>
      <c r="D2053" s="142"/>
      <c r="E2053" s="82">
        <v>157909.09090909088</v>
      </c>
      <c r="F2053" s="142"/>
    </row>
    <row r="2054" spans="1:6" ht="16.5">
      <c r="A2054" s="3">
        <f>IF(E2054="","",COUNTA($E$1102:E2054))</f>
        <v>898</v>
      </c>
      <c r="B2054" s="77" t="s">
        <v>1261</v>
      </c>
      <c r="C2054" s="75" t="s">
        <v>1146</v>
      </c>
      <c r="D2054" s="142"/>
      <c r="E2054" s="82">
        <v>194272.72727272726</v>
      </c>
      <c r="F2054" s="142"/>
    </row>
    <row r="2055" spans="1:6" ht="16.5">
      <c r="A2055" s="3">
        <f>IF(E2055="","",COUNTA($E$1102:E2055))</f>
        <v>899</v>
      </c>
      <c r="B2055" s="77" t="s">
        <v>1262</v>
      </c>
      <c r="C2055" s="75" t="s">
        <v>1146</v>
      </c>
      <c r="D2055" s="142"/>
      <c r="E2055" s="82">
        <v>238090.90909090906</v>
      </c>
      <c r="F2055" s="142"/>
    </row>
    <row r="2056" spans="1:6" ht="16.5">
      <c r="A2056" s="3">
        <f>IF(E2056="","",COUNTA($E$1102:E2056))</f>
        <v>900</v>
      </c>
      <c r="B2056" s="77" t="s">
        <v>1263</v>
      </c>
      <c r="C2056" s="75" t="s">
        <v>1146</v>
      </c>
      <c r="D2056" s="142"/>
      <c r="E2056" s="82">
        <v>288363.63636363635</v>
      </c>
      <c r="F2056" s="142"/>
    </row>
    <row r="2057" spans="1:6" ht="16.5">
      <c r="A2057" s="3">
        <f>IF(E2057="","",COUNTA($E$1102:E2057))</f>
        <v>901</v>
      </c>
      <c r="B2057" s="77" t="s">
        <v>1264</v>
      </c>
      <c r="C2057" s="75" t="s">
        <v>1146</v>
      </c>
      <c r="D2057" s="142"/>
      <c r="E2057" s="82">
        <v>349636.3636363636</v>
      </c>
      <c r="F2057" s="142"/>
    </row>
    <row r="2058" spans="1:6" ht="16.5">
      <c r="A2058" s="3">
        <f>IF(E2058="","",COUNTA($E$1102:E2058))</f>
        <v>902</v>
      </c>
      <c r="B2058" s="77" t="s">
        <v>1265</v>
      </c>
      <c r="C2058" s="75" t="s">
        <v>1146</v>
      </c>
      <c r="D2058" s="142"/>
      <c r="E2058" s="82">
        <v>420545.45454545453</v>
      </c>
      <c r="F2058" s="142"/>
    </row>
    <row r="2059" spans="1:6" ht="16.5">
      <c r="A2059" s="3">
        <f>IF(E2059="","",COUNTA($E$1102:E2059))</f>
        <v>903</v>
      </c>
      <c r="B2059" s="77" t="s">
        <v>1266</v>
      </c>
      <c r="C2059" s="75" t="s">
        <v>1146</v>
      </c>
      <c r="D2059" s="142"/>
      <c r="E2059" s="82">
        <v>206909.09090909088</v>
      </c>
      <c r="F2059" s="142"/>
    </row>
    <row r="2060" spans="1:6" ht="16.5">
      <c r="A2060" s="3">
        <f>IF(E2060="","",COUNTA($E$1102:E2060))</f>
        <v>904</v>
      </c>
      <c r="B2060" s="77" t="s">
        <v>1267</v>
      </c>
      <c r="C2060" s="75" t="s">
        <v>1146</v>
      </c>
      <c r="D2060" s="142"/>
      <c r="E2060" s="82">
        <v>255090.90909090906</v>
      </c>
      <c r="F2060" s="142"/>
    </row>
    <row r="2061" spans="1:6" ht="16.5">
      <c r="A2061" s="3">
        <f>IF(E2061="","",COUNTA($E$1102:E2061))</f>
        <v>905</v>
      </c>
      <c r="B2061" s="77" t="s">
        <v>1268</v>
      </c>
      <c r="C2061" s="75" t="s">
        <v>1146</v>
      </c>
      <c r="D2061" s="142"/>
      <c r="E2061" s="82">
        <v>312909.0909090909</v>
      </c>
      <c r="F2061" s="142"/>
    </row>
    <row r="2062" spans="1:6" ht="16.5">
      <c r="A2062" s="3">
        <f>IF(E2062="","",COUNTA($E$1102:E2062))</f>
        <v>906</v>
      </c>
      <c r="B2062" s="77" t="s">
        <v>1269</v>
      </c>
      <c r="C2062" s="75" t="s">
        <v>1146</v>
      </c>
      <c r="D2062" s="142"/>
      <c r="E2062" s="82">
        <v>376272.72727272724</v>
      </c>
      <c r="F2062" s="142"/>
    </row>
    <row r="2063" spans="1:6" ht="16.5">
      <c r="A2063" s="3">
        <f>IF(E2063="","",COUNTA($E$1102:E2063))</f>
        <v>907</v>
      </c>
      <c r="B2063" s="77" t="s">
        <v>1270</v>
      </c>
      <c r="C2063" s="75" t="s">
        <v>1146</v>
      </c>
      <c r="D2063" s="142"/>
      <c r="E2063" s="82">
        <v>462363.63636363635</v>
      </c>
      <c r="F2063" s="142"/>
    </row>
    <row r="2064" spans="1:6" ht="16.5">
      <c r="A2064" s="3">
        <f>IF(E2064="","",COUNTA($E$1102:E2064))</f>
        <v>908</v>
      </c>
      <c r="B2064" s="77" t="s">
        <v>1271</v>
      </c>
      <c r="C2064" s="75" t="s">
        <v>1146</v>
      </c>
      <c r="D2064" s="142"/>
      <c r="E2064" s="82">
        <v>551636.3636363636</v>
      </c>
      <c r="F2064" s="142"/>
    </row>
    <row r="2065" spans="1:6" ht="16.5">
      <c r="A2065" s="3">
        <f>IF(E2065="","",COUNTA($E$1102:E2065))</f>
        <v>909</v>
      </c>
      <c r="B2065" s="77" t="s">
        <v>1272</v>
      </c>
      <c r="C2065" s="75" t="s">
        <v>1146</v>
      </c>
      <c r="D2065" s="142"/>
      <c r="E2065" s="82">
        <v>258545.45454545453</v>
      </c>
      <c r="F2065" s="142"/>
    </row>
    <row r="2066" spans="1:6" ht="16.5">
      <c r="A2066" s="3">
        <f>IF(E2066="","",COUNTA($E$1102:E2066))</f>
        <v>910</v>
      </c>
      <c r="B2066" s="77" t="s">
        <v>1273</v>
      </c>
      <c r="C2066" s="75" t="s">
        <v>1146</v>
      </c>
      <c r="D2066" s="142"/>
      <c r="E2066" s="82">
        <v>321181.8181818182</v>
      </c>
      <c r="F2066" s="142"/>
    </row>
    <row r="2067" spans="1:6" ht="16.5">
      <c r="A2067" s="3">
        <f>IF(E2067="","",COUNTA($E$1102:E2067))</f>
        <v>911</v>
      </c>
      <c r="B2067" s="77" t="s">
        <v>1274</v>
      </c>
      <c r="C2067" s="75" t="s">
        <v>1146</v>
      </c>
      <c r="D2067" s="142"/>
      <c r="E2067" s="82">
        <v>393909.0909090909</v>
      </c>
      <c r="F2067" s="142"/>
    </row>
    <row r="2068" spans="1:6" ht="16.5">
      <c r="A2068" s="3">
        <f>IF(E2068="","",COUNTA($E$1102:E2068))</f>
        <v>912</v>
      </c>
      <c r="B2068" s="77" t="s">
        <v>1275</v>
      </c>
      <c r="C2068" s="75" t="s">
        <v>1146</v>
      </c>
      <c r="D2068" s="142"/>
      <c r="E2068" s="82">
        <v>479727.2727272727</v>
      </c>
      <c r="F2068" s="142"/>
    </row>
    <row r="2069" spans="1:6" ht="16.5">
      <c r="A2069" s="3">
        <f>IF(E2069="","",COUNTA($E$1102:E2069))</f>
        <v>913</v>
      </c>
      <c r="B2069" s="77" t="s">
        <v>1276</v>
      </c>
      <c r="C2069" s="75" t="s">
        <v>1146</v>
      </c>
      <c r="D2069" s="142"/>
      <c r="E2069" s="82">
        <v>581636.3636363636</v>
      </c>
      <c r="F2069" s="142"/>
    </row>
    <row r="2070" spans="1:6" ht="16.5">
      <c r="A2070" s="3">
        <f>IF(E2070="","",COUNTA($E$1102:E2070))</f>
        <v>914</v>
      </c>
      <c r="B2070" s="77" t="s">
        <v>1277</v>
      </c>
      <c r="C2070" s="75" t="s">
        <v>1146</v>
      </c>
      <c r="D2070" s="142"/>
      <c r="E2070" s="82">
        <v>697454.5454545454</v>
      </c>
      <c r="F2070" s="142"/>
    </row>
    <row r="2071" spans="1:6" ht="16.5">
      <c r="A2071" s="3">
        <f>IF(E2071="","",COUNTA($E$1102:E2071))</f>
        <v>915</v>
      </c>
      <c r="B2071" s="77" t="s">
        <v>1278</v>
      </c>
      <c r="C2071" s="75" t="s">
        <v>1146</v>
      </c>
      <c r="D2071" s="142"/>
      <c r="E2071" s="82">
        <v>321090.90909090906</v>
      </c>
      <c r="F2071" s="142"/>
    </row>
    <row r="2072" spans="1:6" ht="16.5">
      <c r="A2072" s="3">
        <f>IF(E2072="","",COUNTA($E$1102:E2072))</f>
        <v>916</v>
      </c>
      <c r="B2072" s="77" t="s">
        <v>1279</v>
      </c>
      <c r="C2072" s="75" t="s">
        <v>1146</v>
      </c>
      <c r="D2072" s="142"/>
      <c r="E2072" s="82">
        <v>400090.90909090906</v>
      </c>
      <c r="F2072" s="142"/>
    </row>
    <row r="2073" spans="1:6" ht="16.5">
      <c r="A2073" s="3">
        <f>IF(E2073="","",COUNTA($E$1102:E2073))</f>
        <v>917</v>
      </c>
      <c r="B2073" s="77" t="s">
        <v>1280</v>
      </c>
      <c r="C2073" s="75" t="s">
        <v>1146</v>
      </c>
      <c r="D2073" s="142"/>
      <c r="E2073" s="82">
        <v>493636.3636363636</v>
      </c>
      <c r="F2073" s="142"/>
    </row>
    <row r="2074" spans="1:6" ht="16.5">
      <c r="A2074" s="3">
        <f>IF(E2074="","",COUNTA($E$1102:E2074))</f>
        <v>918</v>
      </c>
      <c r="B2074" s="77" t="s">
        <v>1281</v>
      </c>
      <c r="C2074" s="75" t="s">
        <v>1146</v>
      </c>
      <c r="D2074" s="142"/>
      <c r="E2074" s="82">
        <v>587818.1818181818</v>
      </c>
      <c r="F2074" s="142"/>
    </row>
    <row r="2075" spans="1:6" ht="16.5">
      <c r="A2075" s="3">
        <f>IF(E2075="","",COUNTA($E$1102:E2075))</f>
        <v>919</v>
      </c>
      <c r="B2075" s="77" t="s">
        <v>1282</v>
      </c>
      <c r="C2075" s="75" t="s">
        <v>1146</v>
      </c>
      <c r="D2075" s="142"/>
      <c r="E2075" s="82">
        <v>727727.2727272727</v>
      </c>
      <c r="F2075" s="142"/>
    </row>
    <row r="2076" spans="1:6" ht="16.5">
      <c r="A2076" s="3">
        <f>IF(E2076="","",COUNTA($E$1102:E2076))</f>
        <v>920</v>
      </c>
      <c r="B2076" s="77" t="s">
        <v>1283</v>
      </c>
      <c r="C2076" s="75" t="s">
        <v>1146</v>
      </c>
      <c r="D2076" s="142"/>
      <c r="E2076" s="82">
        <v>867727.2727272727</v>
      </c>
      <c r="F2076" s="142"/>
    </row>
    <row r="2077" spans="1:6" ht="16.5">
      <c r="A2077" s="3">
        <f>IF(E2077="","",COUNTA($E$1102:E2077))</f>
        <v>921</v>
      </c>
      <c r="B2077" s="77" t="s">
        <v>1284</v>
      </c>
      <c r="C2077" s="75" t="s">
        <v>1146</v>
      </c>
      <c r="D2077" s="142"/>
      <c r="E2077" s="82">
        <v>402818.18181818177</v>
      </c>
      <c r="F2077" s="142"/>
    </row>
    <row r="2078" spans="1:6" ht="16.5">
      <c r="A2078" s="3">
        <f>IF(E2078="","",COUNTA($E$1102:E2078))</f>
        <v>922</v>
      </c>
      <c r="B2078" s="77" t="s">
        <v>1285</v>
      </c>
      <c r="C2078" s="75" t="s">
        <v>1146</v>
      </c>
      <c r="D2078" s="142"/>
      <c r="E2078" s="82">
        <v>503818.18181818177</v>
      </c>
      <c r="F2078" s="142"/>
    </row>
    <row r="2079" spans="1:6" ht="16.5">
      <c r="A2079" s="3">
        <f>IF(E2079="","",COUNTA($E$1102:E2079))</f>
        <v>923</v>
      </c>
      <c r="B2079" s="77" t="s">
        <v>1286</v>
      </c>
      <c r="C2079" s="75" t="s">
        <v>1146</v>
      </c>
      <c r="D2079" s="142"/>
      <c r="E2079" s="82">
        <v>606727.2727272727</v>
      </c>
      <c r="F2079" s="142"/>
    </row>
    <row r="2080" spans="1:6" ht="16.5">
      <c r="A2080" s="3">
        <f>IF(E2080="","",COUNTA($E$1102:E2080))</f>
        <v>924</v>
      </c>
      <c r="B2080" s="77" t="s">
        <v>1287</v>
      </c>
      <c r="C2080" s="75" t="s">
        <v>1146</v>
      </c>
      <c r="D2080" s="142"/>
      <c r="E2080" s="82">
        <v>743090.9090909091</v>
      </c>
      <c r="F2080" s="142"/>
    </row>
    <row r="2081" spans="1:6" ht="16.5">
      <c r="A2081" s="3">
        <f>IF(E2081="","",COUNTA($E$1102:E2081))</f>
        <v>925</v>
      </c>
      <c r="B2081" s="77" t="s">
        <v>1288</v>
      </c>
      <c r="C2081" s="75" t="s">
        <v>1146</v>
      </c>
      <c r="D2081" s="142"/>
      <c r="E2081" s="82">
        <v>889727.2727272727</v>
      </c>
      <c r="F2081" s="142"/>
    </row>
    <row r="2082" spans="1:6" ht="16.5">
      <c r="A2082" s="3">
        <f>IF(E2082="","",COUNTA($E$1102:E2082))</f>
        <v>926</v>
      </c>
      <c r="B2082" s="77" t="s">
        <v>1289</v>
      </c>
      <c r="C2082" s="75" t="s">
        <v>1146</v>
      </c>
      <c r="D2082" s="142"/>
      <c r="E2082" s="82">
        <v>1073181.8181818181</v>
      </c>
      <c r="F2082" s="142"/>
    </row>
    <row r="2083" spans="1:6" ht="16.5">
      <c r="A2083" s="3">
        <f>IF(E2083="","",COUNTA($E$1102:E2083))</f>
        <v>927</v>
      </c>
      <c r="B2083" s="77" t="s">
        <v>1290</v>
      </c>
      <c r="C2083" s="75" t="s">
        <v>1146</v>
      </c>
      <c r="D2083" s="142"/>
      <c r="E2083" s="82">
        <v>498999.99999999994</v>
      </c>
      <c r="F2083" s="142"/>
    </row>
    <row r="2084" spans="1:6" ht="16.5">
      <c r="A2084" s="3">
        <f>IF(E2084="","",COUNTA($E$1102:E2084))</f>
        <v>928</v>
      </c>
      <c r="B2084" s="77" t="s">
        <v>1291</v>
      </c>
      <c r="C2084" s="75" t="s">
        <v>1146</v>
      </c>
      <c r="D2084" s="142"/>
      <c r="E2084" s="82">
        <v>614818.1818181818</v>
      </c>
      <c r="F2084" s="142"/>
    </row>
    <row r="2085" spans="1:6" ht="16.5">
      <c r="A2085" s="3">
        <f>IF(E2085="","",COUNTA($E$1102:E2085))</f>
        <v>929</v>
      </c>
      <c r="B2085" s="77" t="s">
        <v>1292</v>
      </c>
      <c r="C2085" s="75" t="s">
        <v>1146</v>
      </c>
      <c r="D2085" s="142"/>
      <c r="E2085" s="82">
        <v>751727.2727272727</v>
      </c>
      <c r="F2085" s="142"/>
    </row>
    <row r="2086" spans="1:6" ht="16.5">
      <c r="A2086" s="3">
        <f>IF(E2086="","",COUNTA($E$1102:E2086))</f>
        <v>930</v>
      </c>
      <c r="B2086" s="77" t="s">
        <v>1293</v>
      </c>
      <c r="C2086" s="75" t="s">
        <v>1146</v>
      </c>
      <c r="D2086" s="142"/>
      <c r="E2086" s="82">
        <v>923909.0909090908</v>
      </c>
      <c r="F2086" s="142"/>
    </row>
    <row r="2087" spans="1:6" ht="16.5">
      <c r="A2087" s="3">
        <f>IF(E2087="","",COUNTA($E$1102:E2087))</f>
        <v>931</v>
      </c>
      <c r="B2087" s="77" t="s">
        <v>1294</v>
      </c>
      <c r="C2087" s="75" t="s">
        <v>1146</v>
      </c>
      <c r="D2087" s="142"/>
      <c r="E2087" s="82">
        <v>1106909.0909090908</v>
      </c>
      <c r="F2087" s="142"/>
    </row>
    <row r="2088" spans="1:6" ht="16.5">
      <c r="A2088" s="3">
        <f>IF(E2088="","",COUNTA($E$1102:E2088))</f>
        <v>932</v>
      </c>
      <c r="B2088" s="77" t="s">
        <v>1295</v>
      </c>
      <c r="C2088" s="75" t="s">
        <v>1146</v>
      </c>
      <c r="D2088" s="142"/>
      <c r="E2088" s="82">
        <v>1324363.6363636362</v>
      </c>
      <c r="F2088" s="142"/>
    </row>
    <row r="2089" spans="1:6" ht="16.5">
      <c r="A2089" s="3">
        <f>IF(E2089="","",COUNTA($E$1102:E2089))</f>
        <v>933</v>
      </c>
      <c r="B2089" s="77" t="s">
        <v>1296</v>
      </c>
      <c r="C2089" s="75" t="s">
        <v>1146</v>
      </c>
      <c r="D2089" s="142"/>
      <c r="E2089" s="82">
        <v>618818.1818181818</v>
      </c>
      <c r="F2089" s="142"/>
    </row>
    <row r="2090" spans="1:6" ht="16.5">
      <c r="A2090" s="3">
        <f>IF(E2090="","",COUNTA($E$1102:E2090))</f>
        <v>934</v>
      </c>
      <c r="B2090" s="77" t="s">
        <v>1297</v>
      </c>
      <c r="C2090" s="75" t="s">
        <v>1146</v>
      </c>
      <c r="D2090" s="142"/>
      <c r="E2090" s="82">
        <v>784272.7272727272</v>
      </c>
      <c r="F2090" s="142"/>
    </row>
    <row r="2091" spans="1:6" ht="16.5">
      <c r="A2091" s="3">
        <f>IF(E2091="","",COUNTA($E$1102:E2091))</f>
        <v>935</v>
      </c>
      <c r="B2091" s="77" t="s">
        <v>1298</v>
      </c>
      <c r="C2091" s="75" t="s">
        <v>1146</v>
      </c>
      <c r="D2091" s="142"/>
      <c r="E2091" s="82">
        <v>936636.3636363635</v>
      </c>
      <c r="F2091" s="142"/>
    </row>
    <row r="2092" spans="1:6" ht="16.5">
      <c r="A2092" s="3">
        <f>IF(E2092="","",COUNTA($E$1102:E2092))</f>
        <v>936</v>
      </c>
      <c r="B2092" s="77" t="s">
        <v>1299</v>
      </c>
      <c r="C2092" s="75" t="s">
        <v>1146</v>
      </c>
      <c r="D2092" s="142"/>
      <c r="E2092" s="82">
        <v>1158363.6363636362</v>
      </c>
      <c r="F2092" s="142"/>
    </row>
    <row r="2093" spans="1:6" ht="16.5">
      <c r="A2093" s="3">
        <f>IF(E2093="","",COUNTA($E$1102:E2093))</f>
        <v>937</v>
      </c>
      <c r="B2093" s="77" t="s">
        <v>1300</v>
      </c>
      <c r="C2093" s="75" t="s">
        <v>1146</v>
      </c>
      <c r="D2093" s="142"/>
      <c r="E2093" s="82">
        <v>1387272.727272727</v>
      </c>
      <c r="F2093" s="142"/>
    </row>
    <row r="2094" spans="1:6" ht="16.5">
      <c r="A2094" s="3">
        <f>IF(E2094="","",COUNTA($E$1102:E2094))</f>
        <v>938</v>
      </c>
      <c r="B2094" s="77" t="s">
        <v>1301</v>
      </c>
      <c r="C2094" s="75" t="s">
        <v>1146</v>
      </c>
      <c r="D2094" s="142"/>
      <c r="E2094" s="82">
        <v>1658818.1818181816</v>
      </c>
      <c r="F2094" s="142"/>
    </row>
    <row r="2095" spans="1:6" ht="16.5">
      <c r="A2095" s="3">
        <f>IF(E2095="","",COUNTA($E$1102:E2095))</f>
        <v>939</v>
      </c>
      <c r="B2095" s="77" t="s">
        <v>1302</v>
      </c>
      <c r="C2095" s="75" t="s">
        <v>1146</v>
      </c>
      <c r="D2095" s="142"/>
      <c r="E2095" s="82">
        <v>789090.9090909091</v>
      </c>
      <c r="F2095" s="142"/>
    </row>
    <row r="2096" spans="1:6" ht="16.5">
      <c r="A2096" s="3">
        <f>IF(E2096="","",COUNTA($E$1102:E2096))</f>
        <v>940</v>
      </c>
      <c r="B2096" s="77" t="s">
        <v>1303</v>
      </c>
      <c r="C2096" s="75" t="s">
        <v>1146</v>
      </c>
      <c r="D2096" s="142"/>
      <c r="E2096" s="82">
        <v>982454.5454545454</v>
      </c>
      <c r="F2096" s="142"/>
    </row>
    <row r="2097" spans="1:6" ht="16.5">
      <c r="A2097" s="3">
        <f>IF(E2097="","",COUNTA($E$1102:E2097))</f>
        <v>941</v>
      </c>
      <c r="B2097" s="77" t="s">
        <v>1304</v>
      </c>
      <c r="C2097" s="75" t="s">
        <v>1146</v>
      </c>
      <c r="D2097" s="142"/>
      <c r="E2097" s="82">
        <v>1192727.2727272727</v>
      </c>
      <c r="F2097" s="142"/>
    </row>
    <row r="2098" spans="1:6" ht="16.5">
      <c r="A2098" s="3">
        <f>IF(E2098="","",COUNTA($E$1102:E2098))</f>
        <v>942</v>
      </c>
      <c r="B2098" s="77" t="s">
        <v>1305</v>
      </c>
      <c r="C2098" s="75" t="s">
        <v>1146</v>
      </c>
      <c r="D2098" s="142"/>
      <c r="E2098" s="82">
        <v>1448818.1818181816</v>
      </c>
      <c r="F2098" s="142"/>
    </row>
    <row r="2099" spans="1:6" ht="16.5">
      <c r="A2099" s="3">
        <f>IF(E2099="","",COUNTA($E$1102:E2099))</f>
        <v>943</v>
      </c>
      <c r="B2099" s="77" t="s">
        <v>1306</v>
      </c>
      <c r="C2099" s="75" t="s">
        <v>1146</v>
      </c>
      <c r="D2099" s="142"/>
      <c r="E2099" s="82">
        <v>1755999.9999999998</v>
      </c>
      <c r="F2099" s="142"/>
    </row>
    <row r="2100" spans="1:6" ht="16.5">
      <c r="A2100" s="3">
        <f>IF(E2100="","",COUNTA($E$1102:E2100))</f>
        <v>944</v>
      </c>
      <c r="B2100" s="77" t="s">
        <v>1307</v>
      </c>
      <c r="C2100" s="75" t="s">
        <v>1146</v>
      </c>
      <c r="D2100" s="142"/>
      <c r="E2100" s="82">
        <v>2113181.818181818</v>
      </c>
      <c r="F2100" s="142"/>
    </row>
    <row r="2101" spans="1:6" ht="16.5">
      <c r="A2101" s="3">
        <f>IF(E2101="","",COUNTA($E$1102:E2101))</f>
        <v>945</v>
      </c>
      <c r="B2101" s="77" t="s">
        <v>1308</v>
      </c>
      <c r="C2101" s="75" t="s">
        <v>1146</v>
      </c>
      <c r="D2101" s="142"/>
      <c r="E2101" s="82">
        <v>1002272.7272727272</v>
      </c>
      <c r="F2101" s="142"/>
    </row>
    <row r="2102" spans="1:6" ht="16.5">
      <c r="A2102" s="3">
        <f>IF(E2102="","",COUNTA($E$1102:E2102))</f>
        <v>946</v>
      </c>
      <c r="B2102" s="77" t="s">
        <v>1309</v>
      </c>
      <c r="C2102" s="75" t="s">
        <v>1146</v>
      </c>
      <c r="D2102" s="142"/>
      <c r="E2102" s="82">
        <v>1235454.5454545454</v>
      </c>
      <c r="F2102" s="142"/>
    </row>
    <row r="2103" spans="1:6" ht="16.5">
      <c r="A2103" s="3">
        <f>IF(E2103="","",COUNTA($E$1102:E2103))</f>
        <v>947</v>
      </c>
      <c r="B2103" s="77" t="s">
        <v>1310</v>
      </c>
      <c r="C2103" s="75" t="s">
        <v>1146</v>
      </c>
      <c r="D2103" s="142"/>
      <c r="E2103" s="82">
        <v>1515727.2727272727</v>
      </c>
      <c r="F2103" s="142"/>
    </row>
    <row r="2104" spans="1:6" ht="16.5">
      <c r="A2104" s="3">
        <f>IF(E2104="","",COUNTA($E$1102:E2104))</f>
        <v>948</v>
      </c>
      <c r="B2104" s="77" t="s">
        <v>1311</v>
      </c>
      <c r="C2104" s="75" t="s">
        <v>1146</v>
      </c>
      <c r="D2104" s="142"/>
      <c r="E2104" s="82">
        <v>1837545.4545454544</v>
      </c>
      <c r="F2104" s="142"/>
    </row>
    <row r="2105" spans="1:6" ht="16.5">
      <c r="A2105" s="3">
        <f>IF(E2105="","",COUNTA($E$1102:E2105))</f>
        <v>949</v>
      </c>
      <c r="B2105" s="77" t="s">
        <v>1312</v>
      </c>
      <c r="C2105" s="75" t="s">
        <v>1146</v>
      </c>
      <c r="D2105" s="142"/>
      <c r="E2105" s="82">
        <v>2229272.727272727</v>
      </c>
      <c r="F2105" s="142"/>
    </row>
    <row r="2106" spans="1:6" ht="16.5">
      <c r="A2106" s="3">
        <f>IF(E2106="","",COUNTA($E$1102:E2106))</f>
        <v>950</v>
      </c>
      <c r="B2106" s="77" t="s">
        <v>1313</v>
      </c>
      <c r="C2106" s="75" t="s">
        <v>1146</v>
      </c>
      <c r="D2106" s="142"/>
      <c r="E2106" s="82">
        <v>2680727.2727272725</v>
      </c>
      <c r="F2106" s="142"/>
    </row>
    <row r="2107" spans="1:6" ht="16.5">
      <c r="A2107" s="3">
        <f>IF(E2107="","",COUNTA($E$1102:E2107))</f>
        <v>951</v>
      </c>
      <c r="B2107" s="77" t="s">
        <v>1314</v>
      </c>
      <c r="C2107" s="75" t="s">
        <v>1146</v>
      </c>
      <c r="D2107" s="142"/>
      <c r="E2107" s="82">
        <v>1264454.5454545454</v>
      </c>
      <c r="F2107" s="142"/>
    </row>
    <row r="2108" spans="1:6" ht="16.5">
      <c r="A2108" s="3">
        <f>IF(E2108="","",COUNTA($E$1102:E2108))</f>
        <v>952</v>
      </c>
      <c r="B2108" s="77" t="s">
        <v>1315</v>
      </c>
      <c r="C2108" s="75" t="s">
        <v>1146</v>
      </c>
      <c r="D2108" s="142"/>
      <c r="E2108" s="82">
        <v>1584363.6363636362</v>
      </c>
      <c r="F2108" s="142"/>
    </row>
    <row r="2109" spans="1:6" ht="16.5">
      <c r="A2109" s="3">
        <f>IF(E2109="","",COUNTA($E$1102:E2109))</f>
        <v>953</v>
      </c>
      <c r="B2109" s="77" t="s">
        <v>1316</v>
      </c>
      <c r="C2109" s="75" t="s">
        <v>1146</v>
      </c>
      <c r="D2109" s="142"/>
      <c r="E2109" s="82">
        <v>1925999.9999999998</v>
      </c>
      <c r="F2109" s="142"/>
    </row>
    <row r="2110" spans="1:6" ht="16.5">
      <c r="A2110" s="3">
        <f>IF(E2110="","",COUNTA($E$1102:E2110))</f>
        <v>954</v>
      </c>
      <c r="B2110" s="77" t="s">
        <v>1317</v>
      </c>
      <c r="C2110" s="75" t="s">
        <v>1146</v>
      </c>
      <c r="D2110" s="142"/>
      <c r="E2110" s="82">
        <v>2326363.6363636362</v>
      </c>
      <c r="F2110" s="142"/>
    </row>
    <row r="2111" spans="1:6" ht="16.5">
      <c r="A2111" s="3">
        <f>IF(E2111="","",COUNTA($E$1102:E2111))</f>
        <v>955</v>
      </c>
      <c r="B2111" s="77" t="s">
        <v>1318</v>
      </c>
      <c r="C2111" s="75" t="s">
        <v>1146</v>
      </c>
      <c r="D2111" s="142"/>
      <c r="E2111" s="82">
        <v>2841000</v>
      </c>
      <c r="F2111" s="142"/>
    </row>
    <row r="2112" spans="1:6" ht="16.5">
      <c r="A2112" s="3">
        <f>IF(E2112="","",COUNTA($E$1102:E2112))</f>
        <v>956</v>
      </c>
      <c r="B2112" s="77" t="s">
        <v>1319</v>
      </c>
      <c r="C2112" s="75" t="s">
        <v>1146</v>
      </c>
      <c r="D2112" s="142"/>
      <c r="E2112" s="82">
        <v>3414181.818181818</v>
      </c>
      <c r="F2112" s="142"/>
    </row>
    <row r="2113" spans="1:6" ht="16.5">
      <c r="A2113" s="3">
        <f>IF(E2113="","",COUNTA($E$1102:E2113))</f>
        <v>957</v>
      </c>
      <c r="B2113" s="77" t="s">
        <v>1320</v>
      </c>
      <c r="C2113" s="75" t="s">
        <v>1146</v>
      </c>
      <c r="D2113" s="142"/>
      <c r="E2113" s="82">
        <v>1615909</v>
      </c>
      <c r="F2113" s="142"/>
    </row>
    <row r="2114" spans="1:6" ht="16.5">
      <c r="A2114" s="3">
        <f>IF(E2114="","",COUNTA($E$1102:E2114))</f>
        <v>958</v>
      </c>
      <c r="B2114" s="77" t="s">
        <v>1321</v>
      </c>
      <c r="C2114" s="75" t="s">
        <v>1146</v>
      </c>
      <c r="D2114" s="142"/>
      <c r="E2114" s="82">
        <v>1988727</v>
      </c>
      <c r="F2114" s="142"/>
    </row>
    <row r="2115" spans="1:6" ht="16.5">
      <c r="A2115" s="3">
        <f>IF(E2115="","",COUNTA($E$1102:E2115))</f>
        <v>959</v>
      </c>
      <c r="B2115" s="77" t="s">
        <v>1322</v>
      </c>
      <c r="C2115" s="75" t="s">
        <v>1146</v>
      </c>
      <c r="D2115" s="142"/>
      <c r="E2115" s="82">
        <v>2433727</v>
      </c>
      <c r="F2115" s="142"/>
    </row>
    <row r="2116" spans="1:6" ht="16.5">
      <c r="A2116" s="3">
        <f>IF(E2116="","",COUNTA($E$1102:E2116))</f>
        <v>960</v>
      </c>
      <c r="B2116" s="77" t="s">
        <v>1323</v>
      </c>
      <c r="C2116" s="75" t="s">
        <v>1146</v>
      </c>
      <c r="D2116" s="142"/>
      <c r="E2116" s="82">
        <v>2941364</v>
      </c>
      <c r="F2116" s="142"/>
    </row>
    <row r="2117" spans="1:6" ht="16.5">
      <c r="A2117" s="3">
        <f>IF(E2117="","",COUNTA($E$1102:E2117))</f>
        <v>961</v>
      </c>
      <c r="B2117" s="77" t="s">
        <v>1324</v>
      </c>
      <c r="C2117" s="75" t="s">
        <v>1146</v>
      </c>
      <c r="D2117" s="142"/>
      <c r="E2117" s="82">
        <v>3595909</v>
      </c>
      <c r="F2117" s="142"/>
    </row>
    <row r="2118" spans="1:6" ht="16.5">
      <c r="A2118" s="3">
        <f>IF(E2118="","",COUNTA($E$1102:E2118))</f>
        <v>962</v>
      </c>
      <c r="B2118" s="77" t="s">
        <v>1325</v>
      </c>
      <c r="C2118" s="75" t="s">
        <v>1146</v>
      </c>
      <c r="D2118" s="142"/>
      <c r="E2118" s="82">
        <v>4316091</v>
      </c>
      <c r="F2118" s="142"/>
    </row>
    <row r="2119" spans="1:6" ht="16.5">
      <c r="A2119" s="3">
        <f>IF(E2119="","",COUNTA($E$1102:E2119))</f>
        <v>963</v>
      </c>
      <c r="B2119" s="77" t="s">
        <v>1326</v>
      </c>
      <c r="C2119" s="75" t="s">
        <v>1146</v>
      </c>
      <c r="D2119" s="142"/>
      <c r="E2119" s="82">
        <v>1967909</v>
      </c>
      <c r="F2119" s="142"/>
    </row>
    <row r="2120" spans="1:6" ht="16.5">
      <c r="A2120" s="3">
        <f>IF(E2120="","",COUNTA($E$1102:E2120))</f>
        <v>964</v>
      </c>
      <c r="B2120" s="77" t="s">
        <v>1327</v>
      </c>
      <c r="C2120" s="75" t="s">
        <v>1146</v>
      </c>
      <c r="D2120" s="142"/>
      <c r="E2120" s="82">
        <v>2467091</v>
      </c>
      <c r="F2120" s="142"/>
    </row>
    <row r="2121" spans="1:6" ht="16.5">
      <c r="A2121" s="3">
        <f>IF(E2121="","",COUNTA($E$1102:E2121))</f>
        <v>965</v>
      </c>
      <c r="B2121" s="77" t="s">
        <v>1328</v>
      </c>
      <c r="C2121" s="75" t="s">
        <v>1146</v>
      </c>
      <c r="D2121" s="142"/>
      <c r="E2121" s="82">
        <v>3026455</v>
      </c>
      <c r="F2121" s="142"/>
    </row>
    <row r="2122" spans="1:6" ht="16.5">
      <c r="A2122" s="3">
        <f>IF(E2122="","",COUNTA($E$1102:E2122))</f>
        <v>966</v>
      </c>
      <c r="B2122" s="77" t="s">
        <v>1329</v>
      </c>
      <c r="C2122" s="75" t="s">
        <v>1146</v>
      </c>
      <c r="D2122" s="142"/>
      <c r="E2122" s="82">
        <v>3660545</v>
      </c>
      <c r="F2122" s="142"/>
    </row>
    <row r="2123" spans="1:6" ht="16.5">
      <c r="A2123" s="3">
        <f>IF(E2123="","",COUNTA($E$1102:E2123))</f>
        <v>967</v>
      </c>
      <c r="B2123" s="77" t="s">
        <v>1330</v>
      </c>
      <c r="C2123" s="75" t="s">
        <v>1146</v>
      </c>
      <c r="D2123" s="142"/>
      <c r="E2123" s="82">
        <v>4457545</v>
      </c>
      <c r="F2123" s="142"/>
    </row>
    <row r="2124" spans="1:6" ht="16.5">
      <c r="A2124" s="3">
        <f>IF(E2124="","",COUNTA($E$1102:E2124))</f>
        <v>968</v>
      </c>
      <c r="B2124" s="77" t="s">
        <v>1331</v>
      </c>
      <c r="C2124" s="75" t="s">
        <v>1146</v>
      </c>
      <c r="D2124" s="142"/>
      <c r="E2124" s="82">
        <v>5338545</v>
      </c>
      <c r="F2124" s="142"/>
    </row>
    <row r="2125" spans="1:6" ht="16.5">
      <c r="A2125" s="3">
        <f>IF(E2125="","",COUNTA($E$1102:E2125))</f>
        <v>969</v>
      </c>
      <c r="B2125" s="77" t="s">
        <v>1332</v>
      </c>
      <c r="C2125" s="75" t="s">
        <v>1146</v>
      </c>
      <c r="D2125" s="142"/>
      <c r="E2125" s="82">
        <v>2702727</v>
      </c>
      <c r="F2125" s="142"/>
    </row>
    <row r="2126" spans="1:6" ht="16.5">
      <c r="A2126" s="3">
        <f>IF(E2126="","",COUNTA($E$1102:E2126))</f>
        <v>970</v>
      </c>
      <c r="B2126" s="77" t="s">
        <v>1333</v>
      </c>
      <c r="C2126" s="75" t="s">
        <v>1146</v>
      </c>
      <c r="D2126" s="142"/>
      <c r="E2126" s="82">
        <v>3332727</v>
      </c>
      <c r="F2126" s="142"/>
    </row>
    <row r="2127" spans="1:6" ht="16.5">
      <c r="A2127" s="3">
        <f>IF(E2127="","",COUNTA($E$1102:E2127))</f>
        <v>971</v>
      </c>
      <c r="B2127" s="77" t="s">
        <v>1334</v>
      </c>
      <c r="C2127" s="75" t="s">
        <v>1146</v>
      </c>
      <c r="D2127" s="142"/>
      <c r="E2127" s="82">
        <v>4091818</v>
      </c>
      <c r="F2127" s="142"/>
    </row>
    <row r="2128" spans="1:6" ht="16.5">
      <c r="A2128" s="3">
        <f>IF(E2128="","",COUNTA($E$1102:E2128))</f>
        <v>972</v>
      </c>
      <c r="B2128" s="77" t="s">
        <v>1335</v>
      </c>
      <c r="C2128" s="75" t="s">
        <v>1146</v>
      </c>
      <c r="D2128" s="142"/>
      <c r="E2128" s="82">
        <v>4994545</v>
      </c>
      <c r="F2128" s="142"/>
    </row>
    <row r="2129" spans="1:6" ht="16.5">
      <c r="A2129" s="3">
        <f>IF(E2129="","",COUNTA($E$1102:E2129))</f>
        <v>973</v>
      </c>
      <c r="B2129" s="77" t="s">
        <v>1336</v>
      </c>
      <c r="C2129" s="75" t="s">
        <v>1146</v>
      </c>
      <c r="D2129" s="142"/>
      <c r="E2129" s="82">
        <v>6032727</v>
      </c>
      <c r="F2129" s="142"/>
    </row>
    <row r="2130" spans="1:6" ht="16.5">
      <c r="A2130" s="3">
        <f>IF(E2130="","",COUNTA($E$1102:E2130))</f>
        <v>974</v>
      </c>
      <c r="B2130" s="77" t="s">
        <v>1337</v>
      </c>
      <c r="C2130" s="75" t="s">
        <v>1146</v>
      </c>
      <c r="D2130" s="142"/>
      <c r="E2130" s="82">
        <v>3424545</v>
      </c>
      <c r="F2130" s="142"/>
    </row>
    <row r="2131" spans="1:6" ht="16.5">
      <c r="A2131" s="3">
        <f>IF(E2131="","",COUNTA($E$1102:E2131))</f>
        <v>975</v>
      </c>
      <c r="B2131" s="77" t="s">
        <v>1338</v>
      </c>
      <c r="C2131" s="75" t="s">
        <v>1146</v>
      </c>
      <c r="D2131" s="142"/>
      <c r="E2131" s="82">
        <v>4210909</v>
      </c>
      <c r="F2131" s="142"/>
    </row>
    <row r="2132" spans="1:6" ht="16.5">
      <c r="A2132" s="3">
        <f>IF(E2132="","",COUNTA($E$1102:E2132))</f>
        <v>976</v>
      </c>
      <c r="B2132" s="77" t="s">
        <v>1339</v>
      </c>
      <c r="C2132" s="75" t="s">
        <v>1146</v>
      </c>
      <c r="D2132" s="142"/>
      <c r="E2132" s="82">
        <v>5182727</v>
      </c>
      <c r="F2132" s="142"/>
    </row>
    <row r="2133" spans="1:6" ht="16.5">
      <c r="A2133" s="3">
        <f>IF(E2133="","",COUNTA($E$1102:E2133))</f>
        <v>977</v>
      </c>
      <c r="B2133" s="77" t="s">
        <v>1340</v>
      </c>
      <c r="C2133" s="75" t="s">
        <v>1146</v>
      </c>
      <c r="D2133" s="142"/>
      <c r="E2133" s="82">
        <v>6312727</v>
      </c>
      <c r="F2133" s="142"/>
    </row>
    <row r="2134" spans="1:6" ht="16.5">
      <c r="A2134" s="3">
        <f>IF(E2134="","",COUNTA($E$1102:E2134))</f>
        <v>978</v>
      </c>
      <c r="B2134" s="77" t="s">
        <v>1341</v>
      </c>
      <c r="C2134" s="75" t="s">
        <v>1146</v>
      </c>
      <c r="D2134" s="142"/>
      <c r="E2134" s="82">
        <v>7167273</v>
      </c>
      <c r="F2134" s="142"/>
    </row>
    <row r="2135" spans="1:6" ht="17.25">
      <c r="A2135" s="3">
        <f>IF(E2135="","",COUNTA($E$1102:E2135))</f>
      </c>
      <c r="B2135" s="49" t="s">
        <v>1342</v>
      </c>
      <c r="C2135" s="78"/>
      <c r="E2135" s="6"/>
      <c r="F2135" s="142"/>
    </row>
    <row r="2136" spans="1:6" ht="16.5">
      <c r="A2136" s="3">
        <f>IF(E2136="","",COUNTA($E$1102:E2136))</f>
        <v>979</v>
      </c>
      <c r="B2136" s="79" t="s">
        <v>1343</v>
      </c>
      <c r="C2136" s="37" t="s">
        <v>1146</v>
      </c>
      <c r="D2136" s="142" t="s">
        <v>1344</v>
      </c>
      <c r="E2136" s="80">
        <v>22182</v>
      </c>
      <c r="F2136" s="142"/>
    </row>
    <row r="2137" spans="1:6" ht="16.5">
      <c r="A2137" s="3">
        <f>IF(E2137="","",COUNTA($E$1102:E2137))</f>
        <v>980</v>
      </c>
      <c r="B2137" s="81" t="s">
        <v>1345</v>
      </c>
      <c r="C2137" s="75" t="s">
        <v>1146</v>
      </c>
      <c r="D2137" s="142"/>
      <c r="E2137" s="82">
        <v>24727</v>
      </c>
      <c r="F2137" s="142"/>
    </row>
    <row r="2138" spans="1:6" ht="16.5">
      <c r="A2138" s="3">
        <f>IF(E2138="","",COUNTA($E$1102:E2138))</f>
        <v>981</v>
      </c>
      <c r="B2138" s="81" t="s">
        <v>1346</v>
      </c>
      <c r="C2138" s="75" t="s">
        <v>1146</v>
      </c>
      <c r="D2138" s="142"/>
      <c r="E2138" s="82">
        <v>27455</v>
      </c>
      <c r="F2138" s="142"/>
    </row>
    <row r="2139" spans="1:6" ht="16.5">
      <c r="A2139" s="3">
        <f>IF(E2139="","",COUNTA($E$1102:E2139))</f>
        <v>982</v>
      </c>
      <c r="B2139" s="81" t="s">
        <v>1347</v>
      </c>
      <c r="C2139" s="75" t="s">
        <v>1146</v>
      </c>
      <c r="D2139" s="142"/>
      <c r="E2139" s="82">
        <v>30364</v>
      </c>
      <c r="F2139" s="142"/>
    </row>
    <row r="2140" spans="1:6" ht="16.5">
      <c r="A2140" s="3">
        <f>IF(E2140="","",COUNTA($E$1102:E2140))</f>
        <v>983</v>
      </c>
      <c r="B2140" s="81" t="s">
        <v>1348</v>
      </c>
      <c r="C2140" s="75" t="s">
        <v>1146</v>
      </c>
      <c r="D2140" s="142"/>
      <c r="E2140" s="82">
        <v>39636</v>
      </c>
      <c r="F2140" s="142"/>
    </row>
    <row r="2141" spans="1:6" ht="16.5">
      <c r="A2141" s="3">
        <f>IF(E2141="","",COUNTA($E$1102:E2141))</f>
        <v>984</v>
      </c>
      <c r="B2141" s="81" t="s">
        <v>1349</v>
      </c>
      <c r="C2141" s="75" t="s">
        <v>1146</v>
      </c>
      <c r="D2141" s="142"/>
      <c r="E2141" s="82">
        <v>45636</v>
      </c>
      <c r="F2141" s="142"/>
    </row>
    <row r="2142" spans="1:6" ht="16.5">
      <c r="A2142" s="3">
        <f>IF(E2142="","",COUNTA($E$1102:E2142))</f>
        <v>985</v>
      </c>
      <c r="B2142" s="81" t="s">
        <v>1350</v>
      </c>
      <c r="C2142" s="75" t="s">
        <v>1146</v>
      </c>
      <c r="D2142" s="142"/>
      <c r="E2142" s="82">
        <v>48182</v>
      </c>
      <c r="F2142" s="142"/>
    </row>
    <row r="2143" spans="1:6" ht="16.5">
      <c r="A2143" s="3">
        <f>IF(E2143="","",COUNTA($E$1102:E2143))</f>
        <v>986</v>
      </c>
      <c r="B2143" s="81" t="s">
        <v>1351</v>
      </c>
      <c r="C2143" s="75" t="s">
        <v>1146</v>
      </c>
      <c r="D2143" s="142"/>
      <c r="E2143" s="82">
        <v>50364</v>
      </c>
      <c r="F2143" s="142"/>
    </row>
    <row r="2144" spans="1:6" ht="16.5">
      <c r="A2144" s="3">
        <f>IF(E2144="","",COUNTA($E$1102:E2144))</f>
        <v>987</v>
      </c>
      <c r="B2144" s="81" t="s">
        <v>1352</v>
      </c>
      <c r="C2144" s="75" t="s">
        <v>1146</v>
      </c>
      <c r="D2144" s="142"/>
      <c r="E2144" s="82">
        <v>51364</v>
      </c>
      <c r="F2144" s="142"/>
    </row>
    <row r="2145" spans="1:6" ht="16.5">
      <c r="A2145" s="3">
        <f>IF(E2145="","",COUNTA($E$1102:E2145))</f>
        <v>988</v>
      </c>
      <c r="B2145" s="81" t="s">
        <v>1353</v>
      </c>
      <c r="C2145" s="75" t="s">
        <v>1146</v>
      </c>
      <c r="D2145" s="142"/>
      <c r="E2145" s="82">
        <v>61727</v>
      </c>
      <c r="F2145" s="142"/>
    </row>
    <row r="2146" spans="1:6" ht="16.5">
      <c r="A2146" s="3">
        <f>IF(E2146="","",COUNTA($E$1102:E2146))</f>
        <v>989</v>
      </c>
      <c r="B2146" s="81" t="s">
        <v>1354</v>
      </c>
      <c r="C2146" s="75" t="s">
        <v>1146</v>
      </c>
      <c r="D2146" s="142"/>
      <c r="E2146" s="82">
        <v>70909</v>
      </c>
      <c r="F2146" s="142"/>
    </row>
    <row r="2147" spans="1:6" ht="16.5">
      <c r="A2147" s="3">
        <f>IF(E2147="","",COUNTA($E$1102:E2147))</f>
        <v>990</v>
      </c>
      <c r="B2147" s="81" t="s">
        <v>1355</v>
      </c>
      <c r="C2147" s="75" t="s">
        <v>1146</v>
      </c>
      <c r="D2147" s="142"/>
      <c r="E2147" s="82">
        <v>77909</v>
      </c>
      <c r="F2147" s="142"/>
    </row>
    <row r="2148" spans="1:6" ht="16.5">
      <c r="A2148" s="3">
        <f>IF(E2148="","",COUNTA($E$1102:E2148))</f>
        <v>991</v>
      </c>
      <c r="B2148" s="81" t="s">
        <v>1356</v>
      </c>
      <c r="C2148" s="75" t="s">
        <v>1146</v>
      </c>
      <c r="D2148" s="142"/>
      <c r="E2148" s="82">
        <v>68909</v>
      </c>
      <c r="F2148" s="142"/>
    </row>
    <row r="2149" spans="1:6" ht="16.5">
      <c r="A2149" s="3">
        <f>IF(E2149="","",COUNTA($E$1102:E2149))</f>
        <v>992</v>
      </c>
      <c r="B2149" s="81" t="s">
        <v>1357</v>
      </c>
      <c r="C2149" s="75" t="s">
        <v>1146</v>
      </c>
      <c r="D2149" s="142"/>
      <c r="E2149" s="82">
        <v>83636</v>
      </c>
      <c r="F2149" s="142"/>
    </row>
    <row r="2150" spans="1:6" ht="16.5">
      <c r="A2150" s="3">
        <f>IF(E2150="","",COUNTA($E$1102:E2150))</f>
        <v>993</v>
      </c>
      <c r="B2150" s="81" t="s">
        <v>1358</v>
      </c>
      <c r="C2150" s="75" t="s">
        <v>1146</v>
      </c>
      <c r="D2150" s="142"/>
      <c r="E2150" s="82">
        <v>109727</v>
      </c>
      <c r="F2150" s="142"/>
    </row>
    <row r="2151" spans="1:6" ht="16.5">
      <c r="A2151" s="3">
        <f>IF(E2151="","",COUNTA($E$1102:E2151))</f>
        <v>994</v>
      </c>
      <c r="B2151" s="81" t="s">
        <v>1359</v>
      </c>
      <c r="C2151" s="75" t="s">
        <v>1146</v>
      </c>
      <c r="D2151" s="142"/>
      <c r="E2151" s="82">
        <v>119091</v>
      </c>
      <c r="F2151" s="142"/>
    </row>
    <row r="2152" spans="1:6" ht="16.5">
      <c r="A2152" s="3">
        <f>IF(E2152="","",COUNTA($E$1102:E2152))</f>
        <v>995</v>
      </c>
      <c r="B2152" s="81" t="s">
        <v>1360</v>
      </c>
      <c r="C2152" s="75" t="s">
        <v>1146</v>
      </c>
      <c r="D2152" s="142"/>
      <c r="E2152" s="82">
        <v>101000</v>
      </c>
      <c r="F2152" s="142"/>
    </row>
    <row r="2153" spans="1:6" ht="16.5">
      <c r="A2153" s="3">
        <f>IF(E2153="","",COUNTA($E$1102:E2153))</f>
        <v>996</v>
      </c>
      <c r="B2153" s="81" t="s">
        <v>1361</v>
      </c>
      <c r="C2153" s="75" t="s">
        <v>1146</v>
      </c>
      <c r="D2153" s="142"/>
      <c r="E2153" s="82">
        <v>133000</v>
      </c>
      <c r="F2153" s="142"/>
    </row>
    <row r="2154" spans="1:6" ht="16.5">
      <c r="A2154" s="3">
        <f>IF(E2154="","",COUNTA($E$1102:E2154))</f>
        <v>997</v>
      </c>
      <c r="B2154" s="81" t="s">
        <v>1362</v>
      </c>
      <c r="C2154" s="75" t="s">
        <v>1146</v>
      </c>
      <c r="D2154" s="142"/>
      <c r="E2154" s="82">
        <v>170545</v>
      </c>
      <c r="F2154" s="142"/>
    </row>
    <row r="2155" spans="1:6" ht="16.5">
      <c r="A2155" s="3">
        <f>IF(E2155="","",COUNTA($E$1102:E2155))</f>
        <v>998</v>
      </c>
      <c r="B2155" s="81" t="s">
        <v>1363</v>
      </c>
      <c r="C2155" s="75" t="s">
        <v>1146</v>
      </c>
      <c r="D2155" s="142"/>
      <c r="E2155" s="82">
        <v>190000</v>
      </c>
      <c r="F2155" s="142"/>
    </row>
    <row r="2156" spans="1:6" ht="16.5">
      <c r="A2156" s="3">
        <f>IF(E2156="","",COUNTA($E$1102:E2156))</f>
        <v>999</v>
      </c>
      <c r="B2156" s="81" t="s">
        <v>1364</v>
      </c>
      <c r="C2156" s="75" t="s">
        <v>1146</v>
      </c>
      <c r="D2156" s="142"/>
      <c r="E2156" s="82">
        <v>160545</v>
      </c>
      <c r="F2156" s="142"/>
    </row>
    <row r="2157" spans="1:6" ht="16.5">
      <c r="A2157" s="3">
        <f>IF(E2157="","",COUNTA($E$1102:E2157))</f>
        <v>1000</v>
      </c>
      <c r="B2157" s="81" t="s">
        <v>1365</v>
      </c>
      <c r="C2157" s="75" t="s">
        <v>1146</v>
      </c>
      <c r="D2157" s="142"/>
      <c r="E2157" s="82">
        <v>209000</v>
      </c>
      <c r="F2157" s="142"/>
    </row>
    <row r="2158" spans="1:6" ht="16.5">
      <c r="A2158" s="3">
        <f>IF(E2158="","",COUNTA($E$1102:E2158))</f>
        <v>1001</v>
      </c>
      <c r="B2158" s="81" t="s">
        <v>1366</v>
      </c>
      <c r="C2158" s="75" t="s">
        <v>1146</v>
      </c>
      <c r="D2158" s="142"/>
      <c r="E2158" s="82">
        <v>268818</v>
      </c>
      <c r="F2158" s="142"/>
    </row>
    <row r="2159" spans="1:6" ht="16.5">
      <c r="A2159" s="3">
        <f>IF(E2159="","",COUNTA($E$1102:E2159))</f>
        <v>1002</v>
      </c>
      <c r="B2159" s="81" t="s">
        <v>1367</v>
      </c>
      <c r="C2159" s="75" t="s">
        <v>1146</v>
      </c>
      <c r="D2159" s="142"/>
      <c r="E2159" s="82">
        <v>299273</v>
      </c>
      <c r="F2159" s="142"/>
    </row>
    <row r="2160" spans="1:6" ht="16.5">
      <c r="A2160" s="3">
        <f>IF(E2160="","",COUNTA($E$1102:E2160))</f>
        <v>1003</v>
      </c>
      <c r="B2160" s="81" t="s">
        <v>1368</v>
      </c>
      <c r="C2160" s="75" t="s">
        <v>1146</v>
      </c>
      <c r="D2160" s="142"/>
      <c r="E2160" s="82">
        <v>223273</v>
      </c>
      <c r="F2160" s="142"/>
    </row>
    <row r="2161" spans="1:6" ht="16.5">
      <c r="A2161" s="3">
        <f>IF(E2161="","",COUNTA($E$1102:E2161))</f>
        <v>1004</v>
      </c>
      <c r="B2161" s="81" t="s">
        <v>1369</v>
      </c>
      <c r="C2161" s="75" t="s">
        <v>1146</v>
      </c>
      <c r="D2161" s="142"/>
      <c r="E2161" s="82">
        <v>285000</v>
      </c>
      <c r="F2161" s="142"/>
    </row>
    <row r="2162" spans="1:6" ht="16.5">
      <c r="A2162" s="3">
        <f>IF(E2162="","",COUNTA($E$1102:E2162))</f>
        <v>1005</v>
      </c>
      <c r="B2162" s="81" t="s">
        <v>1370</v>
      </c>
      <c r="C2162" s="75" t="s">
        <v>1146</v>
      </c>
      <c r="D2162" s="142"/>
      <c r="E2162" s="82">
        <v>372364</v>
      </c>
      <c r="F2162" s="142"/>
    </row>
    <row r="2163" spans="1:6" ht="16.5">
      <c r="A2163" s="3">
        <f>IF(E2163="","",COUNTA($E$1102:E2163))</f>
        <v>1006</v>
      </c>
      <c r="B2163" s="81" t="s">
        <v>1371</v>
      </c>
      <c r="C2163" s="75" t="s">
        <v>1146</v>
      </c>
      <c r="D2163" s="142"/>
      <c r="E2163" s="82">
        <v>422727</v>
      </c>
      <c r="F2163" s="142"/>
    </row>
    <row r="2164" spans="1:6" ht="16.5">
      <c r="A2164" s="3">
        <f>IF(E2164="","",COUNTA($E$1102:E2164))</f>
        <v>1007</v>
      </c>
      <c r="B2164" s="81" t="s">
        <v>1372</v>
      </c>
      <c r="C2164" s="75" t="s">
        <v>1146</v>
      </c>
      <c r="D2164" s="142"/>
      <c r="E2164" s="82">
        <v>325818</v>
      </c>
      <c r="F2164" s="142"/>
    </row>
    <row r="2165" spans="1:6" ht="16.5">
      <c r="A2165" s="3">
        <f>IF(E2165="","",COUNTA($E$1102:E2165))</f>
        <v>1008</v>
      </c>
      <c r="B2165" s="81" t="s">
        <v>1373</v>
      </c>
      <c r="C2165" s="75" t="s">
        <v>1146</v>
      </c>
      <c r="D2165" s="142"/>
      <c r="E2165" s="82">
        <v>399000</v>
      </c>
      <c r="F2165" s="142"/>
    </row>
    <row r="2166" spans="1:6" ht="16.5">
      <c r="A2166" s="3">
        <f>IF(E2166="","",COUNTA($E$1102:E2166))</f>
        <v>1009</v>
      </c>
      <c r="B2166" s="81" t="s">
        <v>1374</v>
      </c>
      <c r="C2166" s="75" t="s">
        <v>1146</v>
      </c>
      <c r="D2166" s="142"/>
      <c r="E2166" s="82">
        <v>556727</v>
      </c>
      <c r="F2166" s="142"/>
    </row>
    <row r="2167" spans="1:6" ht="16.5">
      <c r="A2167" s="3">
        <f>IF(E2167="","",COUNTA($E$1102:E2167))</f>
        <v>1010</v>
      </c>
      <c r="B2167" s="81" t="s">
        <v>1375</v>
      </c>
      <c r="C2167" s="75" t="s">
        <v>1146</v>
      </c>
      <c r="D2167" s="142"/>
      <c r="E2167" s="82">
        <v>608000</v>
      </c>
      <c r="F2167" s="142"/>
    </row>
    <row r="2168" spans="1:6" ht="16.5">
      <c r="A2168" s="3">
        <f>IF(E2168="","",COUNTA($E$1102:E2168))</f>
        <v>1011</v>
      </c>
      <c r="B2168" s="81" t="s">
        <v>1376</v>
      </c>
      <c r="C2168" s="75" t="s">
        <v>1146</v>
      </c>
      <c r="D2168" s="142"/>
      <c r="E2168" s="82">
        <v>521545</v>
      </c>
      <c r="F2168" s="142"/>
    </row>
    <row r="2169" spans="1:6" ht="16.5">
      <c r="A2169" s="3">
        <f>IF(E2169="","",COUNTA($E$1102:E2169))</f>
        <v>1012</v>
      </c>
      <c r="B2169" s="81" t="s">
        <v>1377</v>
      </c>
      <c r="C2169" s="75" t="s">
        <v>1146</v>
      </c>
      <c r="D2169" s="142"/>
      <c r="E2169" s="82">
        <v>608000</v>
      </c>
      <c r="F2169" s="142"/>
    </row>
    <row r="2170" spans="1:6" ht="16.5">
      <c r="A2170" s="3">
        <f>IF(E2170="","",COUNTA($E$1102:E2170))</f>
        <v>1013</v>
      </c>
      <c r="B2170" s="81" t="s">
        <v>1378</v>
      </c>
      <c r="C2170" s="75" t="s">
        <v>1146</v>
      </c>
      <c r="D2170" s="142"/>
      <c r="E2170" s="82">
        <v>783727</v>
      </c>
      <c r="F2170" s="142"/>
    </row>
    <row r="2171" spans="1:6" ht="16.5">
      <c r="A2171" s="3">
        <f>IF(E2171="","",COUNTA($E$1102:E2171))</f>
        <v>1014</v>
      </c>
      <c r="B2171" s="81" t="s">
        <v>1379</v>
      </c>
      <c r="C2171" s="75" t="s">
        <v>1146</v>
      </c>
      <c r="D2171" s="142"/>
      <c r="E2171" s="82">
        <v>902545</v>
      </c>
      <c r="F2171" s="142"/>
    </row>
    <row r="2172" spans="1:6" ht="17.25">
      <c r="A2172" s="3">
        <f>IF(E2172="","",COUNTA($E$1102:E2172))</f>
      </c>
      <c r="B2172" s="67" t="s">
        <v>1380</v>
      </c>
      <c r="C2172" s="75"/>
      <c r="D2172" s="78"/>
      <c r="E2172" s="6"/>
      <c r="F2172" s="142"/>
    </row>
    <row r="2173" spans="1:6" ht="16.5">
      <c r="A2173" s="3">
        <f>IF(E2173="","",COUNTA($E$1102:E2173))</f>
        <v>1015</v>
      </c>
      <c r="B2173" s="69" t="s">
        <v>1381</v>
      </c>
      <c r="C2173" s="37" t="s">
        <v>1146</v>
      </c>
      <c r="D2173" s="142" t="s">
        <v>1382</v>
      </c>
      <c r="E2173" s="80">
        <v>455000</v>
      </c>
      <c r="F2173" s="142"/>
    </row>
    <row r="2174" spans="1:6" ht="16.5">
      <c r="A2174" s="3">
        <f>IF(E2174="","",COUNTA($E$1102:E2174))</f>
        <v>1016</v>
      </c>
      <c r="B2174" s="77" t="s">
        <v>1383</v>
      </c>
      <c r="C2174" s="75" t="s">
        <v>1146</v>
      </c>
      <c r="D2174" s="142"/>
      <c r="E2174" s="82">
        <v>510000</v>
      </c>
      <c r="F2174" s="142"/>
    </row>
    <row r="2175" spans="1:6" ht="16.5">
      <c r="A2175" s="3">
        <f>IF(E2175="","",COUNTA($E$1102:E2175))</f>
        <v>1017</v>
      </c>
      <c r="B2175" s="77" t="s">
        <v>1384</v>
      </c>
      <c r="C2175" s="75" t="s">
        <v>1146</v>
      </c>
      <c r="D2175" s="142"/>
      <c r="E2175" s="82">
        <v>600000</v>
      </c>
      <c r="F2175" s="142"/>
    </row>
    <row r="2176" spans="1:6" ht="16.5">
      <c r="A2176" s="3">
        <f>IF(E2176="","",COUNTA($E$1102:E2176))</f>
        <v>1018</v>
      </c>
      <c r="B2176" s="77" t="s">
        <v>1385</v>
      </c>
      <c r="C2176" s="75" t="s">
        <v>1146</v>
      </c>
      <c r="D2176" s="142"/>
      <c r="E2176" s="82">
        <v>672000</v>
      </c>
      <c r="F2176" s="142"/>
    </row>
    <row r="2177" spans="1:6" ht="16.5">
      <c r="A2177" s="3">
        <f>IF(E2177="","",COUNTA($E$1102:E2177))</f>
        <v>1019</v>
      </c>
      <c r="B2177" s="77" t="s">
        <v>1386</v>
      </c>
      <c r="C2177" s="75" t="s">
        <v>1146</v>
      </c>
      <c r="D2177" s="142"/>
      <c r="E2177" s="82">
        <v>645000</v>
      </c>
      <c r="F2177" s="142"/>
    </row>
    <row r="2178" spans="1:6" ht="16.5">
      <c r="A2178" s="3">
        <f>IF(E2178="","",COUNTA($E$1102:E2178))</f>
        <v>1020</v>
      </c>
      <c r="B2178" s="77" t="s">
        <v>1387</v>
      </c>
      <c r="C2178" s="75" t="s">
        <v>1146</v>
      </c>
      <c r="D2178" s="142"/>
      <c r="E2178" s="82">
        <v>800000</v>
      </c>
      <c r="F2178" s="142"/>
    </row>
    <row r="2179" spans="1:6" ht="16.5">
      <c r="A2179" s="3">
        <f>IF(E2179="","",COUNTA($E$1102:E2179))</f>
        <v>1021</v>
      </c>
      <c r="B2179" s="77" t="s">
        <v>1388</v>
      </c>
      <c r="C2179" s="75" t="s">
        <v>1146</v>
      </c>
      <c r="D2179" s="142"/>
      <c r="E2179" s="82">
        <v>1110000</v>
      </c>
      <c r="F2179" s="142"/>
    </row>
    <row r="2180" spans="1:6" ht="16.5">
      <c r="A2180" s="3">
        <f>IF(E2180="","",COUNTA($E$1102:E2180))</f>
        <v>1022</v>
      </c>
      <c r="B2180" s="77" t="s">
        <v>1389</v>
      </c>
      <c r="C2180" s="75" t="s">
        <v>1146</v>
      </c>
      <c r="D2180" s="142"/>
      <c r="E2180" s="82">
        <v>1463000</v>
      </c>
      <c r="F2180" s="142"/>
    </row>
    <row r="2181" spans="1:6" ht="16.5">
      <c r="A2181" s="3">
        <f>IF(E2181="","",COUNTA($E$1102:E2181))</f>
        <v>1023</v>
      </c>
      <c r="B2181" s="77" t="s">
        <v>1390</v>
      </c>
      <c r="C2181" s="75" t="s">
        <v>1146</v>
      </c>
      <c r="D2181" s="142"/>
      <c r="E2181" s="82">
        <v>1660000</v>
      </c>
      <c r="F2181" s="142"/>
    </row>
    <row r="2182" spans="1:6" ht="16.5">
      <c r="A2182" s="3">
        <f>IF(E2182="","",COUNTA($E$1102:E2182))</f>
        <v>1024</v>
      </c>
      <c r="B2182" s="77" t="s">
        <v>1391</v>
      </c>
      <c r="C2182" s="75" t="s">
        <v>1146</v>
      </c>
      <c r="D2182" s="142"/>
      <c r="E2182" s="82">
        <v>2400000</v>
      </c>
      <c r="F2182" s="142"/>
    </row>
    <row r="2183" spans="1:6" ht="16.5">
      <c r="A2183" s="3">
        <f>IF(E2183="","",COUNTA($E$1102:E2183))</f>
        <v>1025</v>
      </c>
      <c r="B2183" s="77" t="s">
        <v>1392</v>
      </c>
      <c r="C2183" s="75" t="s">
        <v>1146</v>
      </c>
      <c r="D2183" s="142"/>
      <c r="E2183" s="82">
        <v>2488000</v>
      </c>
      <c r="F2183" s="142"/>
    </row>
    <row r="2184" spans="1:6" ht="16.5">
      <c r="A2184" s="3">
        <f>IF(E2184="","",COUNTA($E$1102:E2184))</f>
        <v>1026</v>
      </c>
      <c r="B2184" s="77" t="s">
        <v>1393</v>
      </c>
      <c r="C2184" s="75" t="s">
        <v>1146</v>
      </c>
      <c r="D2184" s="142"/>
      <c r="E2184" s="82">
        <v>3012000</v>
      </c>
      <c r="F2184" s="142"/>
    </row>
    <row r="2185" spans="1:6" ht="17.25">
      <c r="A2185" s="3">
        <f>IF(E2185="","",COUNTA($E$1102:E2185))</f>
      </c>
      <c r="B2185" s="83" t="s">
        <v>1394</v>
      </c>
      <c r="C2185" s="75"/>
      <c r="D2185" s="78"/>
      <c r="E2185" s="6"/>
      <c r="F2185" s="142"/>
    </row>
    <row r="2186" spans="1:6" ht="16.5">
      <c r="A2186" s="3">
        <f>IF(E2186="","",COUNTA($E$1102:E2186))</f>
        <v>1027</v>
      </c>
      <c r="B2186" s="77" t="s">
        <v>1395</v>
      </c>
      <c r="C2186" s="75" t="s">
        <v>1146</v>
      </c>
      <c r="D2186" s="142" t="s">
        <v>1396</v>
      </c>
      <c r="E2186" s="82">
        <v>78100</v>
      </c>
      <c r="F2186" s="142"/>
    </row>
    <row r="2187" spans="1:6" ht="16.5">
      <c r="A2187" s="3">
        <f>IF(E2187="","",COUNTA($E$1102:E2187))</f>
        <v>1028</v>
      </c>
      <c r="B2187" s="77" t="s">
        <v>1397</v>
      </c>
      <c r="C2187" s="75" t="s">
        <v>1146</v>
      </c>
      <c r="D2187" s="142"/>
      <c r="E2187" s="82">
        <v>121400</v>
      </c>
      <c r="F2187" s="142"/>
    </row>
    <row r="2188" spans="1:6" ht="16.5">
      <c r="A2188" s="3">
        <f>IF(E2188="","",COUNTA($E$1102:E2188))</f>
        <v>1029</v>
      </c>
      <c r="B2188" s="77" t="s">
        <v>1398</v>
      </c>
      <c r="C2188" s="75" t="s">
        <v>1146</v>
      </c>
      <c r="D2188" s="142"/>
      <c r="E2188" s="82">
        <v>165800</v>
      </c>
      <c r="F2188" s="142"/>
    </row>
    <row r="2189" spans="1:6" ht="16.5">
      <c r="A2189" s="3">
        <f>IF(E2189="","",COUNTA($E$1102:E2189))</f>
        <v>1030</v>
      </c>
      <c r="B2189" s="77" t="s">
        <v>1399</v>
      </c>
      <c r="C2189" s="75" t="s">
        <v>1146</v>
      </c>
      <c r="D2189" s="142"/>
      <c r="E2189" s="82">
        <v>247200</v>
      </c>
      <c r="F2189" s="142"/>
    </row>
    <row r="2190" spans="1:6" ht="16.5">
      <c r="A2190" s="3">
        <f>IF(E2190="","",COUNTA($E$1102:E2190))</f>
        <v>1031</v>
      </c>
      <c r="B2190" s="77" t="s">
        <v>1400</v>
      </c>
      <c r="C2190" s="75" t="s">
        <v>1146</v>
      </c>
      <c r="D2190" s="142"/>
      <c r="E2190" s="82">
        <v>295500</v>
      </c>
      <c r="F2190" s="142"/>
    </row>
    <row r="2191" spans="1:7" ht="17.25">
      <c r="A2191" s="3">
        <f>IF(E2191="","",COUNTA($E$1102:E2191))</f>
      </c>
      <c r="B2191" s="67" t="s">
        <v>1401</v>
      </c>
      <c r="C2191" s="68"/>
      <c r="E2191" s="68"/>
      <c r="F2191" s="142" t="s">
        <v>301</v>
      </c>
      <c r="G2191" s="69"/>
    </row>
    <row r="2192" spans="1:7" ht="16.5">
      <c r="A2192" s="3">
        <f>IF(E2192="","",COUNTA($E$1102:E2192))</f>
        <v>1032</v>
      </c>
      <c r="B2192" s="66" t="s">
        <v>1402</v>
      </c>
      <c r="C2192" s="37" t="s">
        <v>1403</v>
      </c>
      <c r="E2192" s="63">
        <v>1936364</v>
      </c>
      <c r="F2192" s="142"/>
      <c r="G2192" s="63">
        <v>2100000</v>
      </c>
    </row>
    <row r="2193" spans="1:7" ht="16.5">
      <c r="A2193" s="3">
        <f>IF(E2193="","",COUNTA($E$1102:E2193))</f>
        <v>1033</v>
      </c>
      <c r="B2193" s="66" t="s">
        <v>1404</v>
      </c>
      <c r="C2193" s="37" t="s">
        <v>1403</v>
      </c>
      <c r="E2193" s="63">
        <v>2163636</v>
      </c>
      <c r="F2193" s="142"/>
      <c r="G2193" s="63">
        <v>2350000</v>
      </c>
    </row>
    <row r="2194" spans="1:7" ht="16.5">
      <c r="A2194" s="3">
        <f>IF(E2194="","",COUNTA($E$1102:E2194))</f>
        <v>1034</v>
      </c>
      <c r="B2194" s="66" t="s">
        <v>1405</v>
      </c>
      <c r="C2194" s="37" t="s">
        <v>1403</v>
      </c>
      <c r="E2194" s="63">
        <v>2772727</v>
      </c>
      <c r="F2194" s="142"/>
      <c r="G2194" s="63">
        <v>3000000</v>
      </c>
    </row>
    <row r="2195" spans="1:7" ht="16.5">
      <c r="A2195" s="3">
        <f>IF(E2195="","",COUNTA($E$1102:E2195))</f>
        <v>1035</v>
      </c>
      <c r="B2195" s="66" t="s">
        <v>1406</v>
      </c>
      <c r="C2195" s="37" t="s">
        <v>1403</v>
      </c>
      <c r="E2195" s="63">
        <v>4272727</v>
      </c>
      <c r="F2195" s="142"/>
      <c r="G2195" s="63">
        <v>4600000</v>
      </c>
    </row>
    <row r="2196" spans="1:7" ht="16.5">
      <c r="A2196" s="3">
        <f>IF(E2196="","",COUNTA($E$1102:E2196))</f>
        <v>1036</v>
      </c>
      <c r="B2196" s="66" t="s">
        <v>1407</v>
      </c>
      <c r="C2196" s="37" t="s">
        <v>1403</v>
      </c>
      <c r="E2196" s="63">
        <v>5454545</v>
      </c>
      <c r="F2196" s="142"/>
      <c r="G2196" s="63">
        <v>5800000</v>
      </c>
    </row>
    <row r="2197" spans="1:7" ht="16.5">
      <c r="A2197" s="3">
        <f>IF(E2197="","",COUNTA($E$1102:E2197))</f>
        <v>1037</v>
      </c>
      <c r="B2197" s="66" t="s">
        <v>1408</v>
      </c>
      <c r="C2197" s="37" t="s">
        <v>1403</v>
      </c>
      <c r="E2197" s="63">
        <v>5909091</v>
      </c>
      <c r="F2197" s="142"/>
      <c r="G2197" s="63">
        <v>6200000</v>
      </c>
    </row>
    <row r="2198" spans="1:7" ht="16.5">
      <c r="A2198" s="3">
        <f>IF(E2198="","",COUNTA($E$1102:E2198))</f>
        <v>1038</v>
      </c>
      <c r="B2198" s="66" t="s">
        <v>1409</v>
      </c>
      <c r="C2198" s="37" t="s">
        <v>1403</v>
      </c>
      <c r="E2198" s="63">
        <v>7090909</v>
      </c>
      <c r="F2198" s="142"/>
      <c r="G2198" s="63">
        <v>7500000</v>
      </c>
    </row>
    <row r="2199" spans="1:7" ht="16.5">
      <c r="A2199" s="3">
        <f>IF(E2199="","",COUNTA($E$1102:E2199))</f>
        <v>1039</v>
      </c>
      <c r="B2199" s="66" t="s">
        <v>1410</v>
      </c>
      <c r="C2199" s="37" t="s">
        <v>1403</v>
      </c>
      <c r="E2199" s="63">
        <v>7500000</v>
      </c>
      <c r="F2199" s="142"/>
      <c r="G2199" s="63">
        <v>7900000</v>
      </c>
    </row>
    <row r="2200" spans="1:7" ht="16.5">
      <c r="A2200" s="3">
        <f>IF(E2200="","",COUNTA($E$1102:E2200))</f>
        <v>1040</v>
      </c>
      <c r="B2200" s="66" t="s">
        <v>1411</v>
      </c>
      <c r="C2200" s="37" t="s">
        <v>1403</v>
      </c>
      <c r="E2200" s="63">
        <v>8227273</v>
      </c>
      <c r="F2200" s="142"/>
      <c r="G2200" s="63">
        <v>8600000</v>
      </c>
    </row>
    <row r="2201" spans="1:7" ht="16.5">
      <c r="A2201" s="3">
        <f>IF(E2201="","",COUNTA($E$1102:E2201))</f>
        <v>1041</v>
      </c>
      <c r="B2201" s="66" t="s">
        <v>1412</v>
      </c>
      <c r="C2201" s="37" t="s">
        <v>1403</v>
      </c>
      <c r="E2201" s="63">
        <v>8590909</v>
      </c>
      <c r="F2201" s="142"/>
      <c r="G2201" s="63">
        <v>9000000</v>
      </c>
    </row>
    <row r="2202" spans="1:7" ht="17.25">
      <c r="A2202" s="3">
        <f>IF(E2202="","",COUNTA($E$1102:E2202))</f>
      </c>
      <c r="B2202" s="67" t="s">
        <v>1413</v>
      </c>
      <c r="C2202" s="68"/>
      <c r="E2202" s="63"/>
      <c r="F2202" s="142"/>
      <c r="G2202" s="69"/>
    </row>
    <row r="2203" spans="1:7" ht="16.5">
      <c r="A2203" s="3">
        <f>IF(E2203="","",COUNTA($E$1102:E2203))</f>
        <v>1042</v>
      </c>
      <c r="B2203" s="66" t="s">
        <v>1402</v>
      </c>
      <c r="C2203" s="37" t="s">
        <v>1403</v>
      </c>
      <c r="E2203" s="63">
        <v>1818182</v>
      </c>
      <c r="F2203" s="142"/>
      <c r="G2203" s="63">
        <v>1880000</v>
      </c>
    </row>
    <row r="2204" spans="1:7" ht="16.5">
      <c r="A2204" s="3">
        <f>IF(E2204="","",COUNTA($E$1102:E2204))</f>
        <v>1043</v>
      </c>
      <c r="B2204" s="66" t="s">
        <v>1404</v>
      </c>
      <c r="C2204" s="37" t="s">
        <v>1403</v>
      </c>
      <c r="E2204" s="63">
        <v>2045455</v>
      </c>
      <c r="F2204" s="142"/>
      <c r="G2204" s="63">
        <v>2120000</v>
      </c>
    </row>
    <row r="2205" spans="1:7" ht="16.5">
      <c r="A2205" s="3">
        <f>IF(E2205="","",COUNTA($E$1102:E2205))</f>
        <v>1044</v>
      </c>
      <c r="B2205" s="66" t="s">
        <v>1405</v>
      </c>
      <c r="C2205" s="37" t="s">
        <v>1403</v>
      </c>
      <c r="E2205" s="63">
        <v>2636364</v>
      </c>
      <c r="F2205" s="142"/>
      <c r="G2205" s="63">
        <v>2750000</v>
      </c>
    </row>
    <row r="2206" spans="1:7" ht="16.5">
      <c r="A2206" s="3">
        <f>IF(E2206="","",COUNTA($E$1102:E2206))</f>
        <v>1045</v>
      </c>
      <c r="B2206" s="66" t="s">
        <v>1406</v>
      </c>
      <c r="C2206" s="37" t="s">
        <v>1403</v>
      </c>
      <c r="E2206" s="63">
        <v>4045455</v>
      </c>
      <c r="F2206" s="142"/>
      <c r="G2206" s="63">
        <v>4300000</v>
      </c>
    </row>
    <row r="2207" spans="1:7" ht="16.5">
      <c r="A2207" s="3">
        <f>IF(E2207="","",COUNTA($E$1102:E2207))</f>
        <v>1046</v>
      </c>
      <c r="B2207" s="66" t="s">
        <v>1407</v>
      </c>
      <c r="C2207" s="37" t="s">
        <v>1403</v>
      </c>
      <c r="E2207" s="63">
        <v>5181818</v>
      </c>
      <c r="F2207" s="142"/>
      <c r="G2207" s="63">
        <v>5500000</v>
      </c>
    </row>
    <row r="2208" spans="1:7" ht="16.5">
      <c r="A2208" s="3">
        <f>IF(E2208="","",COUNTA($E$1102:E2208))</f>
        <v>1047</v>
      </c>
      <c r="B2208" s="66" t="s">
        <v>1408</v>
      </c>
      <c r="C2208" s="37" t="s">
        <v>1403</v>
      </c>
      <c r="E2208" s="63">
        <v>5500000</v>
      </c>
      <c r="F2208" s="142"/>
      <c r="G2208" s="63">
        <v>5750000</v>
      </c>
    </row>
    <row r="2209" spans="1:7" ht="16.5">
      <c r="A2209" s="3">
        <f>IF(E2209="","",COUNTA($E$1102:E2209))</f>
        <v>1048</v>
      </c>
      <c r="B2209" s="66" t="s">
        <v>1409</v>
      </c>
      <c r="C2209" s="37" t="s">
        <v>1403</v>
      </c>
      <c r="E2209" s="63">
        <v>6636364</v>
      </c>
      <c r="F2209" s="142"/>
      <c r="G2209" s="63">
        <v>7100000</v>
      </c>
    </row>
    <row r="2210" spans="1:7" ht="16.5">
      <c r="A2210" s="3">
        <f>IF(E2210="","",COUNTA($E$1102:E2210))</f>
        <v>1049</v>
      </c>
      <c r="B2210" s="66" t="s">
        <v>1410</v>
      </c>
      <c r="C2210" s="37" t="s">
        <v>1403</v>
      </c>
      <c r="E2210" s="63">
        <v>6954545</v>
      </c>
      <c r="F2210" s="142"/>
      <c r="G2210" s="63">
        <v>7400000</v>
      </c>
    </row>
    <row r="2211" spans="1:7" ht="16.5">
      <c r="A2211" s="3">
        <f>IF(E2211="","",COUNTA($E$1102:E2211))</f>
        <v>1050</v>
      </c>
      <c r="B2211" s="66" t="s">
        <v>1411</v>
      </c>
      <c r="C2211" s="37" t="s">
        <v>1403</v>
      </c>
      <c r="E2211" s="63">
        <v>7681818</v>
      </c>
      <c r="F2211" s="142"/>
      <c r="G2211" s="63">
        <v>8100000</v>
      </c>
    </row>
    <row r="2212" spans="1:7" ht="16.5">
      <c r="A2212" s="3">
        <f>IF(E2212="","",COUNTA($E$1102:E2212))</f>
        <v>1051</v>
      </c>
      <c r="B2212" s="66" t="s">
        <v>1412</v>
      </c>
      <c r="C2212" s="37" t="s">
        <v>1403</v>
      </c>
      <c r="E2212" s="63">
        <v>8000000</v>
      </c>
      <c r="F2212" s="142"/>
      <c r="G2212" s="63">
        <v>8400000</v>
      </c>
    </row>
    <row r="2213" spans="1:7" ht="17.25">
      <c r="A2213" s="3">
        <f>IF(E2213="","",COUNTA($E$1102:E2213))</f>
      </c>
      <c r="B2213" s="83" t="s">
        <v>328</v>
      </c>
      <c r="C2213" s="66"/>
      <c r="D2213" s="78"/>
      <c r="E2213" s="35"/>
      <c r="F2213" s="139" t="s">
        <v>2179</v>
      </c>
      <c r="G2213" s="63"/>
    </row>
    <row r="2214" spans="1:7" ht="82.5">
      <c r="A2214" s="3">
        <f>IF(E2214="","",COUNTA($E$1102:E2214))</f>
        <v>1052</v>
      </c>
      <c r="B2214" s="66" t="s">
        <v>329</v>
      </c>
      <c r="C2214" s="66" t="s">
        <v>1024</v>
      </c>
      <c r="D2214" s="78" t="s">
        <v>330</v>
      </c>
      <c r="E2214" s="35">
        <v>3150000</v>
      </c>
      <c r="F2214" s="140"/>
      <c r="G2214" s="63"/>
    </row>
    <row r="2215" spans="1:7" ht="82.5">
      <c r="A2215" s="3">
        <f>IF(E2215="","",COUNTA($E$1102:E2215))</f>
        <v>1053</v>
      </c>
      <c r="B2215" s="66" t="s">
        <v>331</v>
      </c>
      <c r="C2215" s="66" t="s">
        <v>1024</v>
      </c>
      <c r="D2215" s="78" t="s">
        <v>332</v>
      </c>
      <c r="E2215" s="35">
        <v>6090000</v>
      </c>
      <c r="F2215" s="140"/>
      <c r="G2215" s="63"/>
    </row>
    <row r="2216" spans="1:7" ht="49.5">
      <c r="A2216" s="3">
        <f>IF(E2216="","",COUNTA($E$1102:E2216))</f>
        <v>1054</v>
      </c>
      <c r="B2216" s="66" t="s">
        <v>333</v>
      </c>
      <c r="C2216" s="66" t="s">
        <v>1024</v>
      </c>
      <c r="D2216" s="78" t="s">
        <v>334</v>
      </c>
      <c r="E2216" s="35">
        <v>2975000</v>
      </c>
      <c r="F2216" s="140"/>
      <c r="G2216" s="63"/>
    </row>
    <row r="2217" spans="1:7" ht="49.5">
      <c r="A2217" s="3">
        <f>IF(E2217="","",COUNTA($E$1102:E2217))</f>
        <v>1055</v>
      </c>
      <c r="B2217" s="66" t="s">
        <v>335</v>
      </c>
      <c r="C2217" s="66" t="s">
        <v>1024</v>
      </c>
      <c r="D2217" s="78" t="s">
        <v>334</v>
      </c>
      <c r="E2217" s="35">
        <v>3710000</v>
      </c>
      <c r="F2217" s="140"/>
      <c r="G2217" s="63"/>
    </row>
    <row r="2218" spans="1:7" ht="49.5">
      <c r="A2218" s="3">
        <f>IF(E2218="","",COUNTA($E$1102:E2218))</f>
        <v>1056</v>
      </c>
      <c r="B2218" s="66" t="s">
        <v>336</v>
      </c>
      <c r="C2218" s="66" t="s">
        <v>1024</v>
      </c>
      <c r="D2218" s="78" t="s">
        <v>334</v>
      </c>
      <c r="E2218" s="35">
        <v>3937500</v>
      </c>
      <c r="F2218" s="140"/>
      <c r="G2218" s="63"/>
    </row>
    <row r="2219" spans="1:7" ht="49.5">
      <c r="A2219" s="3">
        <f>IF(E2219="","",COUNTA($E$1102:E2219))</f>
        <v>1057</v>
      </c>
      <c r="B2219" s="66" t="s">
        <v>337</v>
      </c>
      <c r="C2219" s="66" t="s">
        <v>1024</v>
      </c>
      <c r="D2219" s="78" t="s">
        <v>334</v>
      </c>
      <c r="E2219" s="35">
        <v>4725000</v>
      </c>
      <c r="F2219" s="140"/>
      <c r="G2219" s="63"/>
    </row>
    <row r="2220" spans="1:7" ht="49.5">
      <c r="A2220" s="3">
        <f>IF(E2220="","",COUNTA($E$1102:E2220))</f>
        <v>1058</v>
      </c>
      <c r="B2220" s="66" t="s">
        <v>338</v>
      </c>
      <c r="C2220" s="66" t="s">
        <v>1024</v>
      </c>
      <c r="D2220" s="78" t="s">
        <v>334</v>
      </c>
      <c r="E2220" s="35">
        <v>7000000</v>
      </c>
      <c r="F2220" s="140"/>
      <c r="G2220" s="63"/>
    </row>
    <row r="2221" spans="1:7" ht="49.5">
      <c r="A2221" s="3">
        <f>IF(E2221="","",COUNTA($E$1102:E2221))</f>
        <v>1059</v>
      </c>
      <c r="B2221" s="66" t="s">
        <v>339</v>
      </c>
      <c r="C2221" s="66" t="s">
        <v>1024</v>
      </c>
      <c r="D2221" s="78" t="s">
        <v>334</v>
      </c>
      <c r="E2221" s="35">
        <v>8325000</v>
      </c>
      <c r="F2221" s="140"/>
      <c r="G2221" s="63"/>
    </row>
    <row r="2222" spans="1:7" ht="49.5">
      <c r="A2222" s="3">
        <f>IF(E2222="","",COUNTA($E$1102:E2222))</f>
        <v>1060</v>
      </c>
      <c r="B2222" s="66" t="s">
        <v>340</v>
      </c>
      <c r="C2222" s="66" t="s">
        <v>1024</v>
      </c>
      <c r="D2222" s="78" t="s">
        <v>334</v>
      </c>
      <c r="E2222" s="35">
        <v>14000000</v>
      </c>
      <c r="F2222" s="140"/>
      <c r="G2222" s="63"/>
    </row>
    <row r="2223" spans="1:7" ht="49.5">
      <c r="A2223" s="3">
        <f>IF(E2223="","",COUNTA($E$1102:E2223))</f>
        <v>1061</v>
      </c>
      <c r="B2223" s="66" t="s">
        <v>341</v>
      </c>
      <c r="C2223" s="66" t="s">
        <v>1024</v>
      </c>
      <c r="D2223" s="78" t="s">
        <v>334</v>
      </c>
      <c r="E2223" s="35">
        <v>21600000</v>
      </c>
      <c r="F2223" s="140"/>
      <c r="G2223" s="63"/>
    </row>
    <row r="2224" spans="1:7" ht="49.5">
      <c r="A2224" s="3">
        <f>IF(E2224="","",COUNTA($E$1102:E2224))</f>
        <v>1062</v>
      </c>
      <c r="B2224" s="66" t="s">
        <v>342</v>
      </c>
      <c r="C2224" s="66" t="s">
        <v>1024</v>
      </c>
      <c r="D2224" s="78" t="s">
        <v>334</v>
      </c>
      <c r="E2224" s="35">
        <v>29925000</v>
      </c>
      <c r="F2224" s="140"/>
      <c r="G2224" s="63"/>
    </row>
    <row r="2225" spans="1:7" ht="49.5">
      <c r="A2225" s="3">
        <f>IF(E2225="","",COUNTA($E$1102:E2225))</f>
        <v>1063</v>
      </c>
      <c r="B2225" s="66" t="s">
        <v>343</v>
      </c>
      <c r="C2225" s="66" t="s">
        <v>1024</v>
      </c>
      <c r="D2225" s="78" t="s">
        <v>334</v>
      </c>
      <c r="E2225" s="35">
        <v>71750000</v>
      </c>
      <c r="F2225" s="140"/>
      <c r="G2225" s="63"/>
    </row>
    <row r="2226" spans="1:7" ht="49.5">
      <c r="A2226" s="3">
        <f>IF(E2226="","",COUNTA($E$1102:E2226))</f>
        <v>1064</v>
      </c>
      <c r="B2226" s="66" t="s">
        <v>344</v>
      </c>
      <c r="C2226" s="66" t="s">
        <v>1024</v>
      </c>
      <c r="D2226" s="78" t="s">
        <v>334</v>
      </c>
      <c r="E2226" s="35">
        <v>89600000</v>
      </c>
      <c r="F2226" s="140"/>
      <c r="G2226" s="63"/>
    </row>
    <row r="2227" spans="1:7" ht="49.5">
      <c r="A2227" s="3">
        <f>IF(E2227="","",COUNTA($E$1102:E2227))</f>
        <v>1065</v>
      </c>
      <c r="B2227" s="66" t="s">
        <v>345</v>
      </c>
      <c r="C2227" s="66" t="s">
        <v>1024</v>
      </c>
      <c r="D2227" s="78" t="s">
        <v>334</v>
      </c>
      <c r="E2227" s="35">
        <v>153450000</v>
      </c>
      <c r="F2227" s="140"/>
      <c r="G2227" s="63"/>
    </row>
    <row r="2228" spans="1:7" ht="33">
      <c r="A2228" s="3">
        <f>IF(E2228="","",COUNTA($E$1102:E2228))</f>
        <v>1066</v>
      </c>
      <c r="B2228" s="66" t="s">
        <v>346</v>
      </c>
      <c r="C2228" s="66" t="s">
        <v>1024</v>
      </c>
      <c r="D2228" s="78" t="s">
        <v>334</v>
      </c>
      <c r="E2228" s="35">
        <v>47775000</v>
      </c>
      <c r="F2228" s="140"/>
      <c r="G2228" s="63"/>
    </row>
    <row r="2229" spans="1:7" ht="33">
      <c r="A2229" s="3">
        <f>IF(E2229="","",COUNTA($E$1102:E2229))</f>
        <v>1067</v>
      </c>
      <c r="B2229" s="66" t="s">
        <v>347</v>
      </c>
      <c r="C2229" s="66" t="s">
        <v>1024</v>
      </c>
      <c r="D2229" s="78" t="s">
        <v>334</v>
      </c>
      <c r="E2229" s="35">
        <v>63875000</v>
      </c>
      <c r="F2229" s="140"/>
      <c r="G2229" s="63"/>
    </row>
    <row r="2230" spans="1:7" ht="33">
      <c r="A2230" s="3">
        <f>IF(E2230="","",COUNTA($E$1102:E2230))</f>
        <v>1068</v>
      </c>
      <c r="B2230" s="66" t="s">
        <v>348</v>
      </c>
      <c r="C2230" s="66" t="s">
        <v>1024</v>
      </c>
      <c r="D2230" s="78" t="s">
        <v>334</v>
      </c>
      <c r="E2230" s="35">
        <v>73500000</v>
      </c>
      <c r="F2230" s="140"/>
      <c r="G2230" s="63"/>
    </row>
    <row r="2231" spans="1:7" ht="17.25">
      <c r="A2231" s="3">
        <f>IF(E2231="","",COUNTA($E$1102:E2231))</f>
      </c>
      <c r="B2231" s="83" t="s">
        <v>349</v>
      </c>
      <c r="C2231" s="66"/>
      <c r="D2231" s="78"/>
      <c r="E2231" s="35"/>
      <c r="F2231" s="140"/>
      <c r="G2231" s="63"/>
    </row>
    <row r="2232" spans="1:7" ht="51.75">
      <c r="A2232" s="3">
        <f>IF(E2232="","",COUNTA($E$1102:E2232))</f>
      </c>
      <c r="B2232" s="83" t="s">
        <v>350</v>
      </c>
      <c r="C2232" s="66" t="s">
        <v>1033</v>
      </c>
      <c r="D2232" s="78" t="s">
        <v>351</v>
      </c>
      <c r="E2232" s="35"/>
      <c r="F2232" s="140"/>
      <c r="G2232" s="63"/>
    </row>
    <row r="2233" spans="1:7" ht="33">
      <c r="A2233" s="3">
        <f>IF(E2233="","",COUNTA($E$1102:E2233))</f>
        <v>1069</v>
      </c>
      <c r="B2233" s="66" t="s">
        <v>352</v>
      </c>
      <c r="C2233" s="66" t="s">
        <v>1033</v>
      </c>
      <c r="D2233" s="78" t="s">
        <v>353</v>
      </c>
      <c r="E2233" s="35">
        <v>424000</v>
      </c>
      <c r="F2233" s="140"/>
      <c r="G2233" s="63"/>
    </row>
    <row r="2234" spans="1:7" ht="33">
      <c r="A2234" s="3">
        <f>IF(E2234="","",COUNTA($E$1102:E2234))</f>
        <v>1070</v>
      </c>
      <c r="B2234" s="66" t="s">
        <v>354</v>
      </c>
      <c r="C2234" s="66" t="s">
        <v>1033</v>
      </c>
      <c r="D2234" s="78" t="s">
        <v>353</v>
      </c>
      <c r="E2234" s="35">
        <v>465000</v>
      </c>
      <c r="F2234" s="140"/>
      <c r="G2234" s="63"/>
    </row>
    <row r="2235" spans="1:7" ht="33">
      <c r="A2235" s="3">
        <f>IF(E2235="","",COUNTA($E$1102:E2235))</f>
        <v>1071</v>
      </c>
      <c r="B2235" s="66" t="s">
        <v>355</v>
      </c>
      <c r="C2235" s="66" t="s">
        <v>1033</v>
      </c>
      <c r="D2235" s="78" t="s">
        <v>353</v>
      </c>
      <c r="E2235" s="35">
        <v>647000</v>
      </c>
      <c r="F2235" s="140"/>
      <c r="G2235" s="63"/>
    </row>
    <row r="2236" spans="1:7" ht="33">
      <c r="A2236" s="3">
        <f>IF(E2236="","",COUNTA($E$1102:E2236))</f>
        <v>1072</v>
      </c>
      <c r="B2236" s="66" t="s">
        <v>356</v>
      </c>
      <c r="C2236" s="66" t="s">
        <v>1033</v>
      </c>
      <c r="D2236" s="78" t="s">
        <v>353</v>
      </c>
      <c r="E2236" s="35">
        <v>794000</v>
      </c>
      <c r="F2236" s="140"/>
      <c r="G2236" s="63"/>
    </row>
    <row r="2237" spans="1:7" ht="33">
      <c r="A2237" s="3">
        <f>IF(E2237="","",COUNTA($E$1102:E2237))</f>
        <v>1073</v>
      </c>
      <c r="B2237" s="66" t="s">
        <v>357</v>
      </c>
      <c r="C2237" s="66" t="s">
        <v>1033</v>
      </c>
      <c r="D2237" s="78" t="s">
        <v>353</v>
      </c>
      <c r="E2237" s="35">
        <v>877000</v>
      </c>
      <c r="F2237" s="140"/>
      <c r="G2237" s="63"/>
    </row>
    <row r="2238" spans="1:7" ht="33">
      <c r="A2238" s="3">
        <f>IF(E2238="","",COUNTA($E$1102:E2238))</f>
        <v>1074</v>
      </c>
      <c r="B2238" s="66" t="s">
        <v>358</v>
      </c>
      <c r="C2238" s="66" t="s">
        <v>1033</v>
      </c>
      <c r="D2238" s="78" t="s">
        <v>353</v>
      </c>
      <c r="E2238" s="35">
        <v>995000</v>
      </c>
      <c r="F2238" s="140"/>
      <c r="G2238" s="63"/>
    </row>
    <row r="2239" spans="1:7" ht="33">
      <c r="A2239" s="3">
        <f>IF(E2239="","",COUNTA($E$1102:E2239))</f>
        <v>1075</v>
      </c>
      <c r="B2239" s="66" t="s">
        <v>359</v>
      </c>
      <c r="C2239" s="66" t="s">
        <v>1033</v>
      </c>
      <c r="D2239" s="78" t="s">
        <v>353</v>
      </c>
      <c r="E2239" s="35">
        <v>1182000</v>
      </c>
      <c r="F2239" s="140"/>
      <c r="G2239" s="63"/>
    </row>
    <row r="2240" spans="1:7" ht="33">
      <c r="A2240" s="3">
        <f>IF(E2240="","",COUNTA($E$1102:E2240))</f>
        <v>1076</v>
      </c>
      <c r="B2240" s="66" t="s">
        <v>360</v>
      </c>
      <c r="C2240" s="66" t="s">
        <v>1033</v>
      </c>
      <c r="D2240" s="78" t="s">
        <v>353</v>
      </c>
      <c r="E2240" s="35">
        <v>1364000</v>
      </c>
      <c r="F2240" s="140"/>
      <c r="G2240" s="63"/>
    </row>
    <row r="2241" spans="1:7" ht="33">
      <c r="A2241" s="3">
        <f>IF(E2241="","",COUNTA($E$1102:E2241))</f>
        <v>1077</v>
      </c>
      <c r="B2241" s="66" t="s">
        <v>361</v>
      </c>
      <c r="C2241" s="66" t="s">
        <v>1033</v>
      </c>
      <c r="D2241" s="78" t="s">
        <v>353</v>
      </c>
      <c r="E2241" s="35">
        <v>1653000</v>
      </c>
      <c r="F2241" s="140"/>
      <c r="G2241" s="63"/>
    </row>
    <row r="2242" spans="1:7" ht="33">
      <c r="A2242" s="3">
        <f>IF(E2242="","",COUNTA($E$1102:E2242))</f>
        <v>1078</v>
      </c>
      <c r="B2242" s="66" t="s">
        <v>362</v>
      </c>
      <c r="C2242" s="66" t="s">
        <v>1033</v>
      </c>
      <c r="D2242" s="78" t="s">
        <v>353</v>
      </c>
      <c r="E2242" s="35">
        <v>1766000</v>
      </c>
      <c r="F2242" s="140"/>
      <c r="G2242" s="63"/>
    </row>
    <row r="2243" spans="1:7" ht="33">
      <c r="A2243" s="3">
        <f>IF(E2243="","",COUNTA($E$1102:E2243))</f>
        <v>1079</v>
      </c>
      <c r="B2243" s="66" t="s">
        <v>363</v>
      </c>
      <c r="C2243" s="66" t="s">
        <v>1033</v>
      </c>
      <c r="D2243" s="78" t="s">
        <v>353</v>
      </c>
      <c r="E2243" s="35">
        <v>2370000</v>
      </c>
      <c r="F2243" s="140"/>
      <c r="G2243" s="63"/>
    </row>
    <row r="2244" spans="1:7" ht="33">
      <c r="A2244" s="3">
        <f>IF(E2244="","",COUNTA($E$1102:E2244))</f>
        <v>1080</v>
      </c>
      <c r="B2244" s="66" t="s">
        <v>364</v>
      </c>
      <c r="C2244" s="66" t="s">
        <v>1033</v>
      </c>
      <c r="D2244" s="78" t="s">
        <v>353</v>
      </c>
      <c r="E2244" s="35">
        <v>2836000</v>
      </c>
      <c r="F2244" s="140"/>
      <c r="G2244" s="63"/>
    </row>
    <row r="2245" spans="1:7" ht="33">
      <c r="A2245" s="3">
        <f>IF(E2245="","",COUNTA($E$1102:E2245))</f>
        <v>1081</v>
      </c>
      <c r="B2245" s="66" t="s">
        <v>365</v>
      </c>
      <c r="C2245" s="66" t="s">
        <v>1033</v>
      </c>
      <c r="D2245" s="78" t="s">
        <v>353</v>
      </c>
      <c r="E2245" s="35">
        <v>3050000</v>
      </c>
      <c r="F2245" s="140"/>
      <c r="G2245" s="63"/>
    </row>
    <row r="2246" spans="1:7" ht="33">
      <c r="A2246" s="3">
        <f>IF(E2246="","",COUNTA($E$1102:E2246))</f>
        <v>1082</v>
      </c>
      <c r="B2246" s="66" t="s">
        <v>366</v>
      </c>
      <c r="C2246" s="66" t="s">
        <v>1033</v>
      </c>
      <c r="D2246" s="78" t="s">
        <v>353</v>
      </c>
      <c r="E2246" s="35">
        <v>4280000</v>
      </c>
      <c r="F2246" s="140"/>
      <c r="G2246" s="63"/>
    </row>
    <row r="2247" spans="1:7" ht="33">
      <c r="A2247" s="3">
        <f>IF(E2247="","",COUNTA($E$1102:E2247))</f>
        <v>1083</v>
      </c>
      <c r="B2247" s="66" t="s">
        <v>367</v>
      </c>
      <c r="C2247" s="66" t="s">
        <v>1033</v>
      </c>
      <c r="D2247" s="78" t="s">
        <v>353</v>
      </c>
      <c r="E2247" s="35">
        <v>5083000</v>
      </c>
      <c r="F2247" s="140"/>
      <c r="G2247" s="63"/>
    </row>
    <row r="2248" spans="1:7" ht="33">
      <c r="A2248" s="3">
        <f>IF(E2248="","",COUNTA($E$1102:E2248))</f>
        <v>1084</v>
      </c>
      <c r="B2248" s="66" t="s">
        <v>368</v>
      </c>
      <c r="C2248" s="66" t="s">
        <v>1033</v>
      </c>
      <c r="D2248" s="78" t="s">
        <v>353</v>
      </c>
      <c r="E2248" s="35">
        <v>6581000</v>
      </c>
      <c r="F2248" s="140"/>
      <c r="G2248" s="63"/>
    </row>
    <row r="2249" spans="1:7" ht="33">
      <c r="A2249" s="3">
        <f>IF(E2249="","",COUNTA($E$1102:E2249))</f>
        <v>1085</v>
      </c>
      <c r="B2249" s="66" t="s">
        <v>369</v>
      </c>
      <c r="C2249" s="66" t="s">
        <v>1033</v>
      </c>
      <c r="D2249" s="78" t="s">
        <v>353</v>
      </c>
      <c r="E2249" s="35">
        <v>8453000</v>
      </c>
      <c r="F2249" s="140"/>
      <c r="G2249" s="63"/>
    </row>
    <row r="2250" spans="1:7" ht="33">
      <c r="A2250" s="3">
        <f>IF(E2250="","",COUNTA($E$1102:E2250))</f>
        <v>1086</v>
      </c>
      <c r="B2250" s="66" t="s">
        <v>370</v>
      </c>
      <c r="C2250" s="66" t="s">
        <v>1033</v>
      </c>
      <c r="D2250" s="78" t="s">
        <v>353</v>
      </c>
      <c r="E2250" s="35">
        <v>11235000</v>
      </c>
      <c r="F2250" s="140"/>
      <c r="G2250" s="63"/>
    </row>
    <row r="2251" spans="1:7" ht="51.75">
      <c r="A2251" s="3">
        <f>IF(E2251="","",COUNTA($E$1102:E2251))</f>
      </c>
      <c r="B2251" s="83" t="s">
        <v>371</v>
      </c>
      <c r="C2251" s="66"/>
      <c r="D2251" s="78" t="s">
        <v>351</v>
      </c>
      <c r="E2251" s="35"/>
      <c r="F2251" s="140"/>
      <c r="G2251" s="63"/>
    </row>
    <row r="2252" spans="1:7" ht="33">
      <c r="A2252" s="3">
        <f>IF(E2252="","",COUNTA($E$1102:E2252))</f>
        <v>1087</v>
      </c>
      <c r="B2252" s="66" t="s">
        <v>372</v>
      </c>
      <c r="C2252" s="66" t="s">
        <v>1033</v>
      </c>
      <c r="D2252" s="78" t="s">
        <v>353</v>
      </c>
      <c r="E2252" s="35">
        <v>535000</v>
      </c>
      <c r="F2252" s="140"/>
      <c r="G2252" s="63"/>
    </row>
    <row r="2253" spans="1:7" ht="33">
      <c r="A2253" s="3">
        <f>IF(E2253="","",COUNTA($E$1102:E2253))</f>
        <v>1088</v>
      </c>
      <c r="B2253" s="66" t="s">
        <v>373</v>
      </c>
      <c r="C2253" s="66" t="s">
        <v>1033</v>
      </c>
      <c r="D2253" s="78" t="s">
        <v>353</v>
      </c>
      <c r="E2253" s="35">
        <v>642000</v>
      </c>
      <c r="F2253" s="140"/>
      <c r="G2253" s="63"/>
    </row>
    <row r="2254" spans="1:7" ht="33">
      <c r="A2254" s="3">
        <f>IF(E2254="","",COUNTA($E$1102:E2254))</f>
        <v>1089</v>
      </c>
      <c r="B2254" s="66" t="s">
        <v>374</v>
      </c>
      <c r="C2254" s="66" t="s">
        <v>1033</v>
      </c>
      <c r="D2254" s="78" t="s">
        <v>353</v>
      </c>
      <c r="E2254" s="35">
        <v>803000</v>
      </c>
      <c r="F2254" s="140"/>
      <c r="G2254" s="63"/>
    </row>
    <row r="2255" spans="1:7" ht="33">
      <c r="A2255" s="3">
        <f>IF(E2255="","",COUNTA($E$1102:E2255))</f>
        <v>1090</v>
      </c>
      <c r="B2255" s="66" t="s">
        <v>375</v>
      </c>
      <c r="C2255" s="66" t="s">
        <v>1033</v>
      </c>
      <c r="D2255" s="78" t="s">
        <v>353</v>
      </c>
      <c r="E2255" s="35">
        <v>995000</v>
      </c>
      <c r="F2255" s="140"/>
      <c r="G2255" s="63"/>
    </row>
    <row r="2256" spans="1:7" ht="33">
      <c r="A2256" s="3">
        <f>IF(E2256="","",COUNTA($E$1102:E2256))</f>
        <v>1091</v>
      </c>
      <c r="B2256" s="66" t="s">
        <v>376</v>
      </c>
      <c r="C2256" s="66" t="s">
        <v>1033</v>
      </c>
      <c r="D2256" s="78" t="s">
        <v>353</v>
      </c>
      <c r="E2256" s="35">
        <v>1118000</v>
      </c>
      <c r="F2256" s="140"/>
      <c r="G2256" s="63"/>
    </row>
    <row r="2257" spans="1:7" ht="33">
      <c r="A2257" s="3">
        <f>IF(E2257="","",COUNTA($E$1102:E2257))</f>
        <v>1092</v>
      </c>
      <c r="B2257" s="66" t="s">
        <v>377</v>
      </c>
      <c r="C2257" s="66" t="s">
        <v>1033</v>
      </c>
      <c r="D2257" s="78" t="s">
        <v>353</v>
      </c>
      <c r="E2257" s="35">
        <v>1195000</v>
      </c>
      <c r="F2257" s="140"/>
      <c r="G2257" s="63"/>
    </row>
    <row r="2258" spans="1:7" ht="33">
      <c r="A2258" s="3">
        <f>IF(E2258="","",COUNTA($E$1102:E2258))</f>
        <v>1093</v>
      </c>
      <c r="B2258" s="66" t="s">
        <v>378</v>
      </c>
      <c r="C2258" s="66" t="s">
        <v>1033</v>
      </c>
      <c r="D2258" s="78" t="s">
        <v>353</v>
      </c>
      <c r="E2258" s="35">
        <v>1407000</v>
      </c>
      <c r="F2258" s="140"/>
      <c r="G2258" s="63"/>
    </row>
    <row r="2259" spans="1:7" ht="33">
      <c r="A2259" s="3">
        <f>IF(E2259="","",COUNTA($E$1102:E2259))</f>
        <v>1094</v>
      </c>
      <c r="B2259" s="66" t="s">
        <v>379</v>
      </c>
      <c r="C2259" s="66" t="s">
        <v>1033</v>
      </c>
      <c r="D2259" s="78" t="s">
        <v>353</v>
      </c>
      <c r="E2259" s="35">
        <v>1584000</v>
      </c>
      <c r="F2259" s="140"/>
      <c r="G2259" s="63"/>
    </row>
    <row r="2260" spans="1:7" ht="33">
      <c r="A2260" s="3">
        <f>IF(E2260="","",COUNTA($E$1102:E2260))</f>
        <v>1095</v>
      </c>
      <c r="B2260" s="66" t="s">
        <v>380</v>
      </c>
      <c r="C2260" s="66" t="s">
        <v>1033</v>
      </c>
      <c r="D2260" s="78" t="s">
        <v>353</v>
      </c>
      <c r="E2260" s="35">
        <v>1766000</v>
      </c>
      <c r="F2260" s="140"/>
      <c r="G2260" s="63"/>
    </row>
    <row r="2261" spans="1:7" ht="33">
      <c r="A2261" s="3">
        <f>IF(E2261="","",COUNTA($E$1102:E2261))</f>
        <v>1096</v>
      </c>
      <c r="B2261" s="66" t="s">
        <v>381</v>
      </c>
      <c r="C2261" s="66" t="s">
        <v>1033</v>
      </c>
      <c r="D2261" s="78" t="s">
        <v>353</v>
      </c>
      <c r="E2261" s="35">
        <v>2033000</v>
      </c>
      <c r="F2261" s="140"/>
      <c r="G2261" s="63"/>
    </row>
    <row r="2262" spans="1:7" ht="33">
      <c r="A2262" s="3">
        <f>IF(E2262="","",COUNTA($E$1102:E2262))</f>
        <v>1097</v>
      </c>
      <c r="B2262" s="66" t="s">
        <v>382</v>
      </c>
      <c r="C2262" s="66" t="s">
        <v>1033</v>
      </c>
      <c r="D2262" s="78" t="s">
        <v>353</v>
      </c>
      <c r="E2262" s="35">
        <v>2889000</v>
      </c>
      <c r="F2262" s="140"/>
      <c r="G2262" s="63"/>
    </row>
    <row r="2263" spans="1:7" ht="33">
      <c r="A2263" s="3">
        <f>IF(E2263="","",COUNTA($E$1102:E2263))</f>
        <v>1098</v>
      </c>
      <c r="B2263" s="66" t="s">
        <v>383</v>
      </c>
      <c r="C2263" s="66" t="s">
        <v>1033</v>
      </c>
      <c r="D2263" s="78" t="s">
        <v>353</v>
      </c>
      <c r="E2263" s="35">
        <v>3157000</v>
      </c>
      <c r="F2263" s="140"/>
      <c r="G2263" s="63"/>
    </row>
    <row r="2264" spans="1:7" ht="33">
      <c r="A2264" s="3">
        <f>IF(E2264="","",COUNTA($E$1102:E2264))</f>
        <v>1099</v>
      </c>
      <c r="B2264" s="66" t="s">
        <v>384</v>
      </c>
      <c r="C2264" s="66" t="s">
        <v>1033</v>
      </c>
      <c r="D2264" s="78" t="s">
        <v>353</v>
      </c>
      <c r="E2264" s="35">
        <v>3424000</v>
      </c>
      <c r="F2264" s="140"/>
      <c r="G2264" s="63"/>
    </row>
    <row r="2265" spans="1:7" ht="33">
      <c r="A2265" s="3">
        <f>IF(E2265="","",COUNTA($E$1102:E2265))</f>
        <v>1100</v>
      </c>
      <c r="B2265" s="66" t="s">
        <v>385</v>
      </c>
      <c r="C2265" s="66" t="s">
        <v>1033</v>
      </c>
      <c r="D2265" s="78" t="s">
        <v>353</v>
      </c>
      <c r="E2265" s="35">
        <v>5083000</v>
      </c>
      <c r="F2265" s="140"/>
      <c r="G2265" s="63"/>
    </row>
    <row r="2266" spans="1:7" ht="33">
      <c r="A2266" s="3">
        <f>IF(E2266="","",COUNTA($E$1102:E2266))</f>
        <v>1101</v>
      </c>
      <c r="B2266" s="66" t="s">
        <v>386</v>
      </c>
      <c r="C2266" s="66" t="s">
        <v>1033</v>
      </c>
      <c r="D2266" s="78" t="s">
        <v>353</v>
      </c>
      <c r="E2266" s="35">
        <v>5725000</v>
      </c>
      <c r="F2266" s="140"/>
      <c r="G2266" s="63"/>
    </row>
    <row r="2267" spans="1:7" ht="33">
      <c r="A2267" s="3">
        <f>IF(E2267="","",COUNTA($E$1102:E2267))</f>
        <v>1102</v>
      </c>
      <c r="B2267" s="66" t="s">
        <v>387</v>
      </c>
      <c r="C2267" s="66" t="s">
        <v>1033</v>
      </c>
      <c r="D2267" s="78" t="s">
        <v>353</v>
      </c>
      <c r="E2267" s="35">
        <v>7490000</v>
      </c>
      <c r="F2267" s="140"/>
      <c r="G2267" s="63"/>
    </row>
    <row r="2268" spans="1:7" ht="33">
      <c r="A2268" s="3">
        <f>IF(E2268="","",COUNTA($E$1102:E2268))</f>
        <v>1103</v>
      </c>
      <c r="B2268" s="66" t="s">
        <v>388</v>
      </c>
      <c r="C2268" s="66" t="s">
        <v>1033</v>
      </c>
      <c r="D2268" s="78" t="s">
        <v>353</v>
      </c>
      <c r="E2268" s="35">
        <v>9095000</v>
      </c>
      <c r="F2268" s="140"/>
      <c r="G2268" s="63"/>
    </row>
    <row r="2269" spans="1:7" ht="33">
      <c r="A2269" s="3">
        <f>IF(E2269="","",COUNTA($E$1102:E2269))</f>
        <v>1104</v>
      </c>
      <c r="B2269" s="66" t="s">
        <v>389</v>
      </c>
      <c r="C2269" s="66" t="s">
        <v>1033</v>
      </c>
      <c r="D2269" s="78" t="s">
        <v>353</v>
      </c>
      <c r="E2269" s="35">
        <v>11770000</v>
      </c>
      <c r="F2269" s="140"/>
      <c r="G2269" s="63"/>
    </row>
    <row r="2270" spans="1:7" ht="51.75">
      <c r="A2270" s="3">
        <f>IF(E2270="","",COUNTA($E$1102:E2270))</f>
      </c>
      <c r="B2270" s="83" t="s">
        <v>390</v>
      </c>
      <c r="C2270" s="66"/>
      <c r="D2270" s="78" t="s">
        <v>351</v>
      </c>
      <c r="E2270" s="35"/>
      <c r="F2270" s="140"/>
      <c r="G2270" s="63"/>
    </row>
    <row r="2271" spans="1:7" ht="33">
      <c r="A2271" s="3">
        <f>IF(E2271="","",COUNTA($E$1102:E2271))</f>
        <v>1105</v>
      </c>
      <c r="B2271" s="66" t="s">
        <v>352</v>
      </c>
      <c r="C2271" s="66" t="s">
        <v>1033</v>
      </c>
      <c r="D2271" s="78" t="s">
        <v>353</v>
      </c>
      <c r="E2271" s="35">
        <v>613000</v>
      </c>
      <c r="F2271" s="140"/>
      <c r="G2271" s="63"/>
    </row>
    <row r="2272" spans="1:7" ht="33">
      <c r="A2272" s="3">
        <f>IF(E2272="","",COUNTA($E$1102:E2272))</f>
        <v>1106</v>
      </c>
      <c r="B2272" s="66" t="s">
        <v>354</v>
      </c>
      <c r="C2272" s="66" t="s">
        <v>1033</v>
      </c>
      <c r="D2272" s="78" t="s">
        <v>353</v>
      </c>
      <c r="E2272" s="35">
        <v>682000</v>
      </c>
      <c r="F2272" s="140"/>
      <c r="G2272" s="63"/>
    </row>
    <row r="2273" spans="1:7" ht="33">
      <c r="A2273" s="3">
        <f>IF(E2273="","",COUNTA($E$1102:E2273))</f>
        <v>1107</v>
      </c>
      <c r="B2273" s="66" t="s">
        <v>355</v>
      </c>
      <c r="C2273" s="66" t="s">
        <v>1033</v>
      </c>
      <c r="D2273" s="78" t="s">
        <v>353</v>
      </c>
      <c r="E2273" s="35">
        <v>809000</v>
      </c>
      <c r="F2273" s="140"/>
      <c r="G2273" s="63"/>
    </row>
    <row r="2274" spans="1:7" ht="33">
      <c r="A2274" s="3">
        <f>IF(E2274="","",COUNTA($E$1102:E2274))</f>
        <v>1108</v>
      </c>
      <c r="B2274" s="66" t="s">
        <v>356</v>
      </c>
      <c r="C2274" s="66" t="s">
        <v>1033</v>
      </c>
      <c r="D2274" s="78" t="s">
        <v>353</v>
      </c>
      <c r="E2274" s="35">
        <v>1029000</v>
      </c>
      <c r="F2274" s="140"/>
      <c r="G2274" s="63"/>
    </row>
    <row r="2275" spans="1:7" ht="33">
      <c r="A2275" s="3">
        <f>IF(E2275="","",COUNTA($E$1102:E2275))</f>
        <v>1109</v>
      </c>
      <c r="B2275" s="66" t="s">
        <v>357</v>
      </c>
      <c r="C2275" s="66" t="s">
        <v>1033</v>
      </c>
      <c r="D2275" s="78" t="s">
        <v>353</v>
      </c>
      <c r="E2275" s="35">
        <v>1121000</v>
      </c>
      <c r="F2275" s="140"/>
      <c r="G2275" s="63"/>
    </row>
    <row r="2276" spans="1:7" ht="33">
      <c r="A2276" s="3">
        <f>IF(E2276="","",COUNTA($E$1102:E2276))</f>
        <v>1110</v>
      </c>
      <c r="B2276" s="66" t="s">
        <v>358</v>
      </c>
      <c r="C2276" s="66" t="s">
        <v>1033</v>
      </c>
      <c r="D2276" s="78" t="s">
        <v>353</v>
      </c>
      <c r="E2276" s="35">
        <v>1224000</v>
      </c>
      <c r="F2276" s="140"/>
      <c r="G2276" s="63"/>
    </row>
    <row r="2277" spans="1:7" ht="33">
      <c r="A2277" s="3">
        <f>IF(E2277="","",COUNTA($E$1102:E2277))</f>
        <v>1111</v>
      </c>
      <c r="B2277" s="66" t="s">
        <v>359</v>
      </c>
      <c r="C2277" s="66" t="s">
        <v>1033</v>
      </c>
      <c r="D2277" s="78" t="s">
        <v>353</v>
      </c>
      <c r="E2277" s="35">
        <v>1507000</v>
      </c>
      <c r="F2277" s="140"/>
      <c r="G2277" s="63"/>
    </row>
    <row r="2278" spans="1:7" ht="33">
      <c r="A2278" s="3">
        <f>IF(E2278="","",COUNTA($E$1102:E2278))</f>
        <v>1112</v>
      </c>
      <c r="B2278" s="66" t="s">
        <v>360</v>
      </c>
      <c r="C2278" s="66" t="s">
        <v>1033</v>
      </c>
      <c r="D2278" s="78" t="s">
        <v>353</v>
      </c>
      <c r="E2278" s="35">
        <v>1848000</v>
      </c>
      <c r="F2278" s="140"/>
      <c r="G2278" s="63"/>
    </row>
    <row r="2279" spans="1:7" ht="33">
      <c r="A2279" s="3">
        <f>IF(E2279="","",COUNTA($E$1102:E2279))</f>
        <v>1113</v>
      </c>
      <c r="B2279" s="66" t="s">
        <v>361</v>
      </c>
      <c r="C2279" s="66" t="s">
        <v>1033</v>
      </c>
      <c r="D2279" s="78" t="s">
        <v>353</v>
      </c>
      <c r="E2279" s="35">
        <v>2074000</v>
      </c>
      <c r="F2279" s="140"/>
      <c r="G2279" s="63"/>
    </row>
    <row r="2280" spans="1:7" ht="33">
      <c r="A2280" s="3">
        <f>IF(E2280="","",COUNTA($E$1102:E2280))</f>
        <v>1114</v>
      </c>
      <c r="B2280" s="66" t="s">
        <v>362</v>
      </c>
      <c r="C2280" s="66" t="s">
        <v>1033</v>
      </c>
      <c r="D2280" s="78" t="s">
        <v>353</v>
      </c>
      <c r="E2280" s="35">
        <v>2253000</v>
      </c>
      <c r="F2280" s="140"/>
      <c r="G2280" s="63"/>
    </row>
    <row r="2281" spans="1:7" ht="33">
      <c r="A2281" s="3">
        <f>IF(E2281="","",COUNTA($E$1102:E2281))</f>
        <v>1115</v>
      </c>
      <c r="B2281" s="66" t="s">
        <v>363</v>
      </c>
      <c r="C2281" s="66" t="s">
        <v>1033</v>
      </c>
      <c r="D2281" s="78" t="s">
        <v>353</v>
      </c>
      <c r="E2281" s="35">
        <v>2962000</v>
      </c>
      <c r="F2281" s="140"/>
      <c r="G2281" s="63"/>
    </row>
    <row r="2282" spans="1:7" ht="33">
      <c r="A2282" s="3">
        <f>IF(E2282="","",COUNTA($E$1102:E2282))</f>
        <v>1116</v>
      </c>
      <c r="B2282" s="66" t="s">
        <v>364</v>
      </c>
      <c r="C2282" s="66" t="s">
        <v>1033</v>
      </c>
      <c r="D2282" s="78" t="s">
        <v>353</v>
      </c>
      <c r="E2282" s="35">
        <v>3927000</v>
      </c>
      <c r="F2282" s="140"/>
      <c r="G2282" s="63"/>
    </row>
    <row r="2283" spans="1:7" ht="33">
      <c r="A2283" s="3">
        <f>IF(E2283="","",COUNTA($E$1102:E2283))</f>
        <v>1117</v>
      </c>
      <c r="B2283" s="66" t="s">
        <v>365</v>
      </c>
      <c r="C2283" s="66" t="s">
        <v>1033</v>
      </c>
      <c r="D2283" s="78" t="s">
        <v>353</v>
      </c>
      <c r="E2283" s="35">
        <v>4274000</v>
      </c>
      <c r="F2283" s="140"/>
      <c r="G2283" s="63"/>
    </row>
    <row r="2284" spans="1:7" ht="33">
      <c r="A2284" s="3">
        <f>IF(E2284="","",COUNTA($E$1102:E2284))</f>
        <v>1118</v>
      </c>
      <c r="B2284" s="66" t="s">
        <v>366</v>
      </c>
      <c r="C2284" s="66" t="s">
        <v>1033</v>
      </c>
      <c r="D2284" s="78" t="s">
        <v>353</v>
      </c>
      <c r="E2284" s="35">
        <v>5833000</v>
      </c>
      <c r="F2284" s="140"/>
      <c r="G2284" s="63"/>
    </row>
    <row r="2285" spans="1:7" ht="33">
      <c r="A2285" s="3">
        <f>IF(E2285="","",COUNTA($E$1102:E2285))</f>
        <v>1119</v>
      </c>
      <c r="B2285" s="66" t="s">
        <v>367</v>
      </c>
      <c r="C2285" s="66" t="s">
        <v>1033</v>
      </c>
      <c r="D2285" s="78" t="s">
        <v>353</v>
      </c>
      <c r="E2285" s="35">
        <v>7277000</v>
      </c>
      <c r="F2285" s="140"/>
      <c r="G2285" s="63"/>
    </row>
    <row r="2286" spans="1:7" ht="33">
      <c r="A2286" s="3">
        <f>IF(E2286="","",COUNTA($E$1102:E2286))</f>
        <v>1120</v>
      </c>
      <c r="B2286" s="66" t="s">
        <v>368</v>
      </c>
      <c r="C2286" s="66" t="s">
        <v>1033</v>
      </c>
      <c r="D2286" s="78" t="s">
        <v>353</v>
      </c>
      <c r="E2286" s="35">
        <v>8663000</v>
      </c>
      <c r="F2286" s="140"/>
      <c r="G2286" s="63"/>
    </row>
    <row r="2287" spans="1:7" ht="33">
      <c r="A2287" s="3">
        <f>IF(E2287="","",COUNTA($E$1102:E2287))</f>
        <v>1121</v>
      </c>
      <c r="B2287" s="66" t="s">
        <v>369</v>
      </c>
      <c r="C2287" s="66" t="s">
        <v>1033</v>
      </c>
      <c r="D2287" s="78" t="s">
        <v>353</v>
      </c>
      <c r="E2287" s="35">
        <v>10973000</v>
      </c>
      <c r="F2287" s="140"/>
      <c r="G2287" s="63"/>
    </row>
    <row r="2288" spans="1:7" ht="33">
      <c r="A2288" s="3">
        <f>IF(E2288="","",COUNTA($E$1102:E2288))</f>
        <v>1122</v>
      </c>
      <c r="B2288" s="66" t="s">
        <v>391</v>
      </c>
      <c r="C2288" s="66" t="s">
        <v>1033</v>
      </c>
      <c r="D2288" s="78" t="s">
        <v>353</v>
      </c>
      <c r="E2288" s="35">
        <v>14207000</v>
      </c>
      <c r="F2288" s="140"/>
      <c r="G2288" s="63"/>
    </row>
    <row r="2289" spans="1:7" ht="33">
      <c r="A2289" s="3">
        <f>IF(E2289="","",COUNTA($E$1102:E2289))</f>
        <v>1123</v>
      </c>
      <c r="B2289" s="66" t="s">
        <v>370</v>
      </c>
      <c r="C2289" s="66" t="s">
        <v>1033</v>
      </c>
      <c r="D2289" s="78" t="s">
        <v>353</v>
      </c>
      <c r="E2289" s="35">
        <v>14438000</v>
      </c>
      <c r="F2289" s="140"/>
      <c r="G2289" s="63"/>
    </row>
    <row r="2290" spans="1:7" ht="51.75">
      <c r="A2290" s="3">
        <f>IF(E2290="","",COUNTA($E$1102:E2290))</f>
      </c>
      <c r="B2290" s="83" t="s">
        <v>392</v>
      </c>
      <c r="C2290" s="66"/>
      <c r="D2290" s="78" t="s">
        <v>351</v>
      </c>
      <c r="E2290" s="35"/>
      <c r="F2290" s="140"/>
      <c r="G2290" s="63"/>
    </row>
    <row r="2291" spans="1:7" ht="33">
      <c r="A2291" s="3">
        <f>IF(E2291="","",COUNTA($E$1102:E2291))</f>
        <v>1124</v>
      </c>
      <c r="B2291" s="66" t="s">
        <v>372</v>
      </c>
      <c r="C2291" s="66" t="s">
        <v>1033</v>
      </c>
      <c r="D2291" s="78" t="s">
        <v>353</v>
      </c>
      <c r="E2291" s="35">
        <v>728000</v>
      </c>
      <c r="F2291" s="140"/>
      <c r="G2291" s="63"/>
    </row>
    <row r="2292" spans="1:7" ht="33">
      <c r="A2292" s="3">
        <f>IF(E2292="","",COUNTA($E$1102:E2292))</f>
        <v>1125</v>
      </c>
      <c r="B2292" s="66" t="s">
        <v>373</v>
      </c>
      <c r="C2292" s="66" t="s">
        <v>1033</v>
      </c>
      <c r="D2292" s="78" t="s">
        <v>353</v>
      </c>
      <c r="E2292" s="35">
        <v>947000</v>
      </c>
      <c r="F2292" s="140"/>
      <c r="G2292" s="63"/>
    </row>
    <row r="2293" spans="1:7" ht="33">
      <c r="A2293" s="3">
        <f>IF(E2293="","",COUNTA($E$1102:E2293))</f>
        <v>1126</v>
      </c>
      <c r="B2293" s="66" t="s">
        <v>374</v>
      </c>
      <c r="C2293" s="66" t="s">
        <v>1033</v>
      </c>
      <c r="D2293" s="78" t="s">
        <v>353</v>
      </c>
      <c r="E2293" s="35">
        <v>1144000</v>
      </c>
      <c r="F2293" s="140"/>
      <c r="G2293" s="63"/>
    </row>
    <row r="2294" spans="1:7" ht="33">
      <c r="A2294" s="3">
        <f>IF(E2294="","",COUNTA($E$1102:E2294))</f>
        <v>1127</v>
      </c>
      <c r="B2294" s="66" t="s">
        <v>375</v>
      </c>
      <c r="C2294" s="66" t="s">
        <v>1033</v>
      </c>
      <c r="D2294" s="78" t="s">
        <v>353</v>
      </c>
      <c r="E2294" s="35">
        <v>1502000</v>
      </c>
      <c r="F2294" s="140"/>
      <c r="G2294" s="63"/>
    </row>
    <row r="2295" spans="1:7" ht="33">
      <c r="A2295" s="3">
        <f>IF(E2295="","",COUNTA($E$1102:E2295))</f>
        <v>1128</v>
      </c>
      <c r="B2295" s="66" t="s">
        <v>376</v>
      </c>
      <c r="C2295" s="66" t="s">
        <v>1033</v>
      </c>
      <c r="D2295" s="78" t="s">
        <v>353</v>
      </c>
      <c r="E2295" s="35">
        <v>1617000</v>
      </c>
      <c r="F2295" s="140"/>
      <c r="G2295" s="63"/>
    </row>
    <row r="2296" spans="1:7" ht="33">
      <c r="A2296" s="3">
        <f>IF(E2296="","",COUNTA($E$1102:E2296))</f>
        <v>1129</v>
      </c>
      <c r="B2296" s="66" t="s">
        <v>377</v>
      </c>
      <c r="C2296" s="66" t="s">
        <v>1033</v>
      </c>
      <c r="D2296" s="78" t="s">
        <v>353</v>
      </c>
      <c r="E2296" s="35">
        <v>1733000</v>
      </c>
      <c r="F2296" s="140"/>
      <c r="G2296" s="63"/>
    </row>
    <row r="2297" spans="1:7" ht="33">
      <c r="A2297" s="3">
        <f>IF(E2297="","",COUNTA($E$1102:E2297))</f>
        <v>1130</v>
      </c>
      <c r="B2297" s="66" t="s">
        <v>378</v>
      </c>
      <c r="C2297" s="66" t="s">
        <v>1033</v>
      </c>
      <c r="D2297" s="78" t="s">
        <v>353</v>
      </c>
      <c r="E2297" s="35">
        <v>2137000</v>
      </c>
      <c r="F2297" s="140"/>
      <c r="G2297" s="63"/>
    </row>
    <row r="2298" spans="1:7" ht="33">
      <c r="A2298" s="3">
        <f>IF(E2298="","",COUNTA($E$1102:E2298))</f>
        <v>1131</v>
      </c>
      <c r="B2298" s="66" t="s">
        <v>379</v>
      </c>
      <c r="C2298" s="66" t="s">
        <v>1033</v>
      </c>
      <c r="D2298" s="78" t="s">
        <v>353</v>
      </c>
      <c r="E2298" s="35">
        <v>2415000</v>
      </c>
      <c r="F2298" s="140"/>
      <c r="G2298" s="63"/>
    </row>
    <row r="2299" spans="1:7" ht="33">
      <c r="A2299" s="3">
        <f>IF(E2299="","",COUNTA($E$1102:E2299))</f>
        <v>1132</v>
      </c>
      <c r="B2299" s="66" t="s">
        <v>380</v>
      </c>
      <c r="C2299" s="66" t="s">
        <v>1033</v>
      </c>
      <c r="D2299" s="78" t="s">
        <v>353</v>
      </c>
      <c r="E2299" s="35">
        <v>2657000</v>
      </c>
      <c r="F2299" s="140"/>
      <c r="G2299" s="63"/>
    </row>
    <row r="2300" spans="1:7" ht="33">
      <c r="A2300" s="3">
        <f>IF(E2300="","",COUNTA($E$1102:E2300))</f>
        <v>1133</v>
      </c>
      <c r="B2300" s="66" t="s">
        <v>381</v>
      </c>
      <c r="C2300" s="66" t="s">
        <v>1033</v>
      </c>
      <c r="D2300" s="78" t="s">
        <v>353</v>
      </c>
      <c r="E2300" s="35">
        <v>2795000</v>
      </c>
      <c r="F2300" s="140"/>
      <c r="G2300" s="63"/>
    </row>
    <row r="2301" spans="1:7" ht="33">
      <c r="A2301" s="3">
        <f>IF(E2301="","",COUNTA($E$1102:E2301))</f>
        <v>1134</v>
      </c>
      <c r="B2301" s="66" t="s">
        <v>382</v>
      </c>
      <c r="C2301" s="66" t="s">
        <v>1033</v>
      </c>
      <c r="D2301" s="78" t="s">
        <v>353</v>
      </c>
      <c r="E2301" s="35">
        <v>3639000</v>
      </c>
      <c r="F2301" s="140"/>
      <c r="G2301" s="63"/>
    </row>
    <row r="2302" spans="1:7" ht="33">
      <c r="A2302" s="3">
        <f>IF(E2302="","",COUNTA($E$1102:E2302))</f>
        <v>1135</v>
      </c>
      <c r="B2302" s="66" t="s">
        <v>383</v>
      </c>
      <c r="C2302" s="66" t="s">
        <v>1033</v>
      </c>
      <c r="D2302" s="78" t="s">
        <v>353</v>
      </c>
      <c r="E2302" s="35">
        <v>4447000</v>
      </c>
      <c r="F2302" s="140"/>
      <c r="G2302" s="63"/>
    </row>
    <row r="2303" spans="1:7" ht="33">
      <c r="A2303" s="3">
        <f>IF(E2303="","",COUNTA($E$1102:E2303))</f>
        <v>1136</v>
      </c>
      <c r="B2303" s="66" t="s">
        <v>384</v>
      </c>
      <c r="C2303" s="66" t="s">
        <v>1033</v>
      </c>
      <c r="D2303" s="78" t="s">
        <v>353</v>
      </c>
      <c r="E2303" s="35">
        <v>4909000</v>
      </c>
      <c r="F2303" s="140"/>
      <c r="G2303" s="63"/>
    </row>
    <row r="2304" spans="1:7" ht="33">
      <c r="A2304" s="3">
        <f>IF(E2304="","",COUNTA($E$1102:E2304))</f>
        <v>1137</v>
      </c>
      <c r="B2304" s="66" t="s">
        <v>385</v>
      </c>
      <c r="C2304" s="66" t="s">
        <v>1033</v>
      </c>
      <c r="D2304" s="78" t="s">
        <v>353</v>
      </c>
      <c r="E2304" s="35">
        <v>7912000</v>
      </c>
      <c r="F2304" s="140"/>
      <c r="G2304" s="63"/>
    </row>
    <row r="2305" spans="1:7" ht="33">
      <c r="A2305" s="3">
        <f>IF(E2305="","",COUNTA($E$1102:E2305))</f>
        <v>1138</v>
      </c>
      <c r="B2305" s="66" t="s">
        <v>386</v>
      </c>
      <c r="C2305" s="66" t="s">
        <v>1033</v>
      </c>
      <c r="D2305" s="78" t="s">
        <v>353</v>
      </c>
      <c r="E2305" s="35">
        <v>9067000</v>
      </c>
      <c r="F2305" s="140"/>
      <c r="G2305" s="63"/>
    </row>
    <row r="2306" spans="1:7" ht="33">
      <c r="A2306" s="3">
        <f>IF(E2306="","",COUNTA($E$1102:E2306))</f>
        <v>1139</v>
      </c>
      <c r="B2306" s="66" t="s">
        <v>387</v>
      </c>
      <c r="C2306" s="66" t="s">
        <v>1033</v>
      </c>
      <c r="D2306" s="78" t="s">
        <v>353</v>
      </c>
      <c r="E2306" s="35">
        <v>12474000</v>
      </c>
      <c r="F2306" s="140"/>
      <c r="G2306" s="63"/>
    </row>
    <row r="2307" spans="1:7" ht="33">
      <c r="A2307" s="3">
        <f>IF(E2307="","",COUNTA($E$1102:E2307))</f>
        <v>1140</v>
      </c>
      <c r="B2307" s="66" t="s">
        <v>388</v>
      </c>
      <c r="C2307" s="66" t="s">
        <v>1033</v>
      </c>
      <c r="D2307" s="78" t="s">
        <v>353</v>
      </c>
      <c r="E2307" s="35">
        <v>16170000</v>
      </c>
      <c r="F2307" s="140"/>
      <c r="G2307" s="63"/>
    </row>
    <row r="2308" spans="1:7" ht="33">
      <c r="A2308" s="3">
        <f>IF(E2308="","",COUNTA($E$1102:E2308))</f>
        <v>1141</v>
      </c>
      <c r="B2308" s="66" t="s">
        <v>393</v>
      </c>
      <c r="C2308" s="66" t="s">
        <v>1033</v>
      </c>
      <c r="D2308" s="78" t="s">
        <v>353</v>
      </c>
      <c r="E2308" s="35">
        <v>18711000</v>
      </c>
      <c r="F2308" s="140"/>
      <c r="G2308" s="63"/>
    </row>
    <row r="2309" spans="1:7" ht="33">
      <c r="A2309" s="3">
        <f>IF(E2309="","",COUNTA($E$1102:E2309))</f>
        <v>1142</v>
      </c>
      <c r="B2309" s="66" t="s">
        <v>389</v>
      </c>
      <c r="C2309" s="66" t="s">
        <v>1033</v>
      </c>
      <c r="D2309" s="78" t="s">
        <v>353</v>
      </c>
      <c r="E2309" s="35">
        <v>19058000</v>
      </c>
      <c r="F2309" s="140"/>
      <c r="G2309" s="63"/>
    </row>
    <row r="2310" spans="1:7" ht="17.25">
      <c r="A2310" s="3">
        <f>IF(E2310="","",COUNTA($E$1102:E2310))</f>
      </c>
      <c r="B2310" s="83" t="s">
        <v>394</v>
      </c>
      <c r="C2310" s="66"/>
      <c r="D2310" s="78" t="s">
        <v>351</v>
      </c>
      <c r="E2310" s="35"/>
      <c r="F2310" s="140"/>
      <c r="G2310" s="63"/>
    </row>
    <row r="2311" spans="1:7" ht="33">
      <c r="A2311" s="3">
        <f>IF(E2311="","",COUNTA($E$1102:E2311))</f>
        <v>1143</v>
      </c>
      <c r="B2311" s="66" t="s">
        <v>395</v>
      </c>
      <c r="C2311" s="66" t="s">
        <v>1033</v>
      </c>
      <c r="D2311" s="78" t="s">
        <v>396</v>
      </c>
      <c r="E2311" s="35">
        <v>53000</v>
      </c>
      <c r="F2311" s="140"/>
      <c r="G2311" s="63"/>
    </row>
    <row r="2312" spans="1:7" ht="33">
      <c r="A2312" s="3">
        <f>IF(E2312="","",COUNTA($E$1102:E2312))</f>
        <v>1144</v>
      </c>
      <c r="B2312" s="66" t="s">
        <v>397</v>
      </c>
      <c r="C2312" s="66" t="s">
        <v>1033</v>
      </c>
      <c r="D2312" s="78" t="s">
        <v>398</v>
      </c>
      <c r="E2312" s="35">
        <v>74000</v>
      </c>
      <c r="F2312" s="140"/>
      <c r="G2312" s="63"/>
    </row>
    <row r="2313" spans="1:7" ht="33">
      <c r="A2313" s="3">
        <f>IF(E2313="","",COUNTA($E$1102:E2313))</f>
        <v>1145</v>
      </c>
      <c r="B2313" s="66" t="s">
        <v>399</v>
      </c>
      <c r="C2313" s="66" t="s">
        <v>1033</v>
      </c>
      <c r="D2313" s="78" t="s">
        <v>396</v>
      </c>
      <c r="E2313" s="35">
        <v>89000</v>
      </c>
      <c r="F2313" s="140"/>
      <c r="G2313" s="63"/>
    </row>
    <row r="2314" spans="1:7" ht="33">
      <c r="A2314" s="3">
        <f>IF(E2314="","",COUNTA($E$1102:E2314))</f>
        <v>1146</v>
      </c>
      <c r="B2314" s="66" t="s">
        <v>400</v>
      </c>
      <c r="C2314" s="66" t="s">
        <v>1033</v>
      </c>
      <c r="D2314" s="78" t="s">
        <v>396</v>
      </c>
      <c r="E2314" s="35">
        <v>105000</v>
      </c>
      <c r="F2314" s="140"/>
      <c r="G2314" s="63"/>
    </row>
    <row r="2315" spans="1:7" ht="33">
      <c r="A2315" s="3">
        <f>IF(E2315="","",COUNTA($E$1102:E2315))</f>
        <v>1147</v>
      </c>
      <c r="B2315" s="66" t="s">
        <v>401</v>
      </c>
      <c r="C2315" s="66" t="s">
        <v>1033</v>
      </c>
      <c r="D2315" s="78" t="s">
        <v>396</v>
      </c>
      <c r="E2315" s="35">
        <v>135000</v>
      </c>
      <c r="F2315" s="140"/>
      <c r="G2315" s="63"/>
    </row>
    <row r="2316" spans="1:7" ht="33">
      <c r="A2316" s="3">
        <f>IF(E2316="","",COUNTA($E$1102:E2316))</f>
        <v>1148</v>
      </c>
      <c r="B2316" s="66" t="s">
        <v>402</v>
      </c>
      <c r="C2316" s="66" t="s">
        <v>1033</v>
      </c>
      <c r="D2316" s="78" t="s">
        <v>403</v>
      </c>
      <c r="E2316" s="35">
        <v>173000</v>
      </c>
      <c r="F2316" s="140"/>
      <c r="G2316" s="63"/>
    </row>
    <row r="2317" spans="1:7" ht="33">
      <c r="A2317" s="3">
        <f>IF(E2317="","",COUNTA($E$1102:E2317))</f>
        <v>1149</v>
      </c>
      <c r="B2317" s="66" t="s">
        <v>404</v>
      </c>
      <c r="C2317" s="66" t="s">
        <v>1033</v>
      </c>
      <c r="D2317" s="78" t="s">
        <v>403</v>
      </c>
      <c r="E2317" s="35">
        <v>176000</v>
      </c>
      <c r="F2317" s="140"/>
      <c r="G2317" s="63"/>
    </row>
    <row r="2318" spans="1:7" ht="34.5">
      <c r="A2318" s="3">
        <f>IF(E2318="","",COUNTA($E$1102:E2318))</f>
      </c>
      <c r="B2318" s="83" t="s">
        <v>405</v>
      </c>
      <c r="C2318" s="66"/>
      <c r="D2318" s="78" t="s">
        <v>351</v>
      </c>
      <c r="E2318" s="35"/>
      <c r="F2318" s="140"/>
      <c r="G2318" s="63"/>
    </row>
    <row r="2319" spans="1:7" ht="33">
      <c r="A2319" s="3">
        <f>IF(E2319="","",COUNTA($E$1102:E2319))</f>
        <v>1150</v>
      </c>
      <c r="B2319" s="66" t="s">
        <v>406</v>
      </c>
      <c r="C2319" s="66" t="s">
        <v>1024</v>
      </c>
      <c r="D2319" s="78" t="s">
        <v>353</v>
      </c>
      <c r="E2319" s="35">
        <v>353000</v>
      </c>
      <c r="F2319" s="140"/>
      <c r="G2319" s="63"/>
    </row>
    <row r="2320" spans="1:7" ht="33">
      <c r="A2320" s="3">
        <f>IF(E2320="","",COUNTA($E$1102:E2320))</f>
        <v>1151</v>
      </c>
      <c r="B2320" s="66" t="s">
        <v>407</v>
      </c>
      <c r="C2320" s="66" t="s">
        <v>1024</v>
      </c>
      <c r="D2320" s="78" t="s">
        <v>353</v>
      </c>
      <c r="E2320" s="35">
        <v>460000</v>
      </c>
      <c r="F2320" s="140"/>
      <c r="G2320" s="63"/>
    </row>
    <row r="2321" spans="1:7" ht="17.25">
      <c r="A2321" s="3">
        <f>IF(E2321="","",COUNTA($E$1102:E2321))</f>
      </c>
      <c r="B2321" s="83" t="s">
        <v>408</v>
      </c>
      <c r="C2321" s="66"/>
      <c r="D2321" s="78" t="s">
        <v>351</v>
      </c>
      <c r="E2321" s="35"/>
      <c r="F2321" s="140"/>
      <c r="G2321" s="63"/>
    </row>
    <row r="2322" spans="1:7" ht="16.5">
      <c r="A2322" s="3">
        <f>IF(E2322="","",COUNTA($E$1102:E2322))</f>
        <v>1152</v>
      </c>
      <c r="B2322" s="66" t="s">
        <v>409</v>
      </c>
      <c r="C2322" s="66" t="s">
        <v>1024</v>
      </c>
      <c r="D2322" s="78" t="s">
        <v>410</v>
      </c>
      <c r="E2322" s="35">
        <v>935000</v>
      </c>
      <c r="F2322" s="140"/>
      <c r="G2322" s="63"/>
    </row>
    <row r="2323" spans="1:7" ht="16.5">
      <c r="A2323" s="3">
        <f>IF(E2323="","",COUNTA($E$1102:E2323))</f>
        <v>1153</v>
      </c>
      <c r="B2323" s="66" t="s">
        <v>411</v>
      </c>
      <c r="C2323" s="66" t="s">
        <v>1024</v>
      </c>
      <c r="D2323" s="78" t="s">
        <v>410</v>
      </c>
      <c r="E2323" s="35">
        <v>1210000</v>
      </c>
      <c r="F2323" s="140"/>
      <c r="G2323" s="63"/>
    </row>
    <row r="2324" spans="1:7" ht="16.5">
      <c r="A2324" s="3">
        <f>IF(E2324="","",COUNTA($E$1102:E2324))</f>
        <v>1154</v>
      </c>
      <c r="B2324" s="66" t="s">
        <v>412</v>
      </c>
      <c r="C2324" s="66" t="s">
        <v>1024</v>
      </c>
      <c r="D2324" s="78" t="s">
        <v>410</v>
      </c>
      <c r="E2324" s="35">
        <v>1595000</v>
      </c>
      <c r="F2324" s="140"/>
      <c r="G2324" s="63"/>
    </row>
    <row r="2325" spans="1:7" ht="16.5">
      <c r="A2325" s="3">
        <f>IF(E2325="","",COUNTA($E$1102:E2325))</f>
        <v>1155</v>
      </c>
      <c r="B2325" s="66" t="s">
        <v>413</v>
      </c>
      <c r="C2325" s="66" t="s">
        <v>1024</v>
      </c>
      <c r="D2325" s="78" t="s">
        <v>410</v>
      </c>
      <c r="E2325" s="35">
        <v>1925000</v>
      </c>
      <c r="F2325" s="140"/>
      <c r="G2325" s="63"/>
    </row>
    <row r="2326" spans="1:7" ht="16.5">
      <c r="A2326" s="3">
        <f>IF(E2326="","",COUNTA($E$1102:E2326))</f>
        <v>1156</v>
      </c>
      <c r="B2326" s="66" t="s">
        <v>414</v>
      </c>
      <c r="C2326" s="66" t="s">
        <v>1024</v>
      </c>
      <c r="D2326" s="78" t="s">
        <v>410</v>
      </c>
      <c r="E2326" s="35">
        <v>3685000</v>
      </c>
      <c r="F2326" s="140"/>
      <c r="G2326" s="63"/>
    </row>
    <row r="2327" spans="1:7" ht="16.5">
      <c r="A2327" s="3">
        <f>IF(E2327="","",COUNTA($E$1102:E2327))</f>
        <v>1157</v>
      </c>
      <c r="B2327" s="66" t="s">
        <v>415</v>
      </c>
      <c r="C2327" s="66" t="s">
        <v>1024</v>
      </c>
      <c r="D2327" s="78" t="s">
        <v>410</v>
      </c>
      <c r="E2327" s="35">
        <v>5885000</v>
      </c>
      <c r="F2327" s="140"/>
      <c r="G2327" s="63"/>
    </row>
    <row r="2328" spans="1:7" ht="16.5">
      <c r="A2328" s="3">
        <f>IF(E2328="","",COUNTA($E$1102:E2328))</f>
        <v>1158</v>
      </c>
      <c r="B2328" s="66" t="s">
        <v>416</v>
      </c>
      <c r="C2328" s="66" t="s">
        <v>1024</v>
      </c>
      <c r="D2328" s="78" t="s">
        <v>410</v>
      </c>
      <c r="E2328" s="35">
        <v>9460000</v>
      </c>
      <c r="F2328" s="140"/>
      <c r="G2328" s="63"/>
    </row>
    <row r="2329" spans="1:7" ht="16.5">
      <c r="A2329" s="3">
        <f>IF(E2329="","",COUNTA($E$1102:E2329))</f>
        <v>1159</v>
      </c>
      <c r="B2329" s="66" t="s">
        <v>417</v>
      </c>
      <c r="C2329" s="66" t="s">
        <v>1024</v>
      </c>
      <c r="D2329" s="78" t="s">
        <v>410</v>
      </c>
      <c r="E2329" s="35">
        <v>15620000</v>
      </c>
      <c r="F2329" s="140"/>
      <c r="G2329" s="63"/>
    </row>
    <row r="2330" spans="1:7" ht="17.25">
      <c r="A2330" s="3">
        <f>IF(E2330="","",COUNTA($E$1102:E2330))</f>
      </c>
      <c r="B2330" s="83" t="s">
        <v>418</v>
      </c>
      <c r="C2330" s="66"/>
      <c r="D2330" s="78" t="s">
        <v>351</v>
      </c>
      <c r="E2330" s="35"/>
      <c r="F2330" s="140"/>
      <c r="G2330" s="63"/>
    </row>
    <row r="2331" spans="1:7" ht="16.5">
      <c r="A2331" s="3">
        <f>IF(E2331="","",COUNTA($E$1102:E2331))</f>
        <v>1160</v>
      </c>
      <c r="B2331" s="66" t="s">
        <v>419</v>
      </c>
      <c r="C2331" s="66" t="s">
        <v>1024</v>
      </c>
      <c r="D2331" s="78" t="s">
        <v>420</v>
      </c>
      <c r="E2331" s="35">
        <v>1155000</v>
      </c>
      <c r="F2331" s="140"/>
      <c r="G2331" s="63"/>
    </row>
    <row r="2332" spans="1:7" ht="16.5">
      <c r="A2332" s="3">
        <f>IF(E2332="","",COUNTA($E$1102:E2332))</f>
        <v>1161</v>
      </c>
      <c r="B2332" s="66" t="s">
        <v>421</v>
      </c>
      <c r="C2332" s="66" t="s">
        <v>1024</v>
      </c>
      <c r="D2332" s="78" t="s">
        <v>420</v>
      </c>
      <c r="E2332" s="35">
        <v>1430000</v>
      </c>
      <c r="F2332" s="140"/>
      <c r="G2332" s="63"/>
    </row>
    <row r="2333" spans="1:7" ht="16.5">
      <c r="A2333" s="3">
        <f>IF(E2333="","",COUNTA($E$1102:E2333))</f>
        <v>1162</v>
      </c>
      <c r="B2333" s="66" t="s">
        <v>422</v>
      </c>
      <c r="C2333" s="66" t="s">
        <v>1024</v>
      </c>
      <c r="D2333" s="78" t="s">
        <v>420</v>
      </c>
      <c r="E2333" s="35">
        <v>1815000</v>
      </c>
      <c r="F2333" s="140"/>
      <c r="G2333" s="63"/>
    </row>
    <row r="2334" spans="1:7" ht="16.5">
      <c r="A2334" s="3">
        <f>IF(E2334="","",COUNTA($E$1102:E2334))</f>
        <v>1163</v>
      </c>
      <c r="B2334" s="66" t="s">
        <v>423</v>
      </c>
      <c r="C2334" s="66" t="s">
        <v>1024</v>
      </c>
      <c r="D2334" s="78" t="s">
        <v>420</v>
      </c>
      <c r="E2334" s="35">
        <v>2310000</v>
      </c>
      <c r="F2334" s="140"/>
      <c r="G2334" s="63"/>
    </row>
    <row r="2335" spans="1:7" ht="16.5">
      <c r="A2335" s="3">
        <f>IF(E2335="","",COUNTA($E$1102:E2335))</f>
        <v>1164</v>
      </c>
      <c r="B2335" s="66" t="s">
        <v>424</v>
      </c>
      <c r="C2335" s="66" t="s">
        <v>1024</v>
      </c>
      <c r="D2335" s="78" t="s">
        <v>420</v>
      </c>
      <c r="E2335" s="35">
        <v>3630000</v>
      </c>
      <c r="F2335" s="140"/>
      <c r="G2335" s="63"/>
    </row>
    <row r="2336" spans="1:7" ht="16.5">
      <c r="A2336" s="3">
        <f>IF(E2336="","",COUNTA($E$1102:E2336))</f>
        <v>1165</v>
      </c>
      <c r="B2336" s="66" t="s">
        <v>425</v>
      </c>
      <c r="C2336" s="66" t="s">
        <v>1024</v>
      </c>
      <c r="D2336" s="78" t="s">
        <v>420</v>
      </c>
      <c r="E2336" s="35">
        <v>6050000</v>
      </c>
      <c r="F2336" s="140"/>
      <c r="G2336" s="63"/>
    </row>
    <row r="2337" spans="1:7" ht="16.5">
      <c r="A2337" s="3">
        <f>IF(E2337="","",COUNTA($E$1102:E2337))</f>
        <v>1166</v>
      </c>
      <c r="B2337" s="66" t="s">
        <v>426</v>
      </c>
      <c r="C2337" s="66" t="s">
        <v>1024</v>
      </c>
      <c r="D2337" s="78" t="s">
        <v>420</v>
      </c>
      <c r="E2337" s="35">
        <v>9075000</v>
      </c>
      <c r="F2337" s="140"/>
      <c r="G2337" s="63"/>
    </row>
    <row r="2338" spans="1:7" ht="16.5">
      <c r="A2338" s="3">
        <f>IF(E2338="","",COUNTA($E$1102:E2338))</f>
        <v>1167</v>
      </c>
      <c r="B2338" s="66" t="s">
        <v>427</v>
      </c>
      <c r="C2338" s="66" t="s">
        <v>1024</v>
      </c>
      <c r="D2338" s="78" t="s">
        <v>420</v>
      </c>
      <c r="E2338" s="35">
        <v>10890000</v>
      </c>
      <c r="F2338" s="140"/>
      <c r="G2338" s="63"/>
    </row>
    <row r="2339" spans="1:7" ht="17.25">
      <c r="A2339" s="3">
        <f>IF(E2339="","",COUNTA($E$1102:E2339))</f>
      </c>
      <c r="B2339" s="83" t="s">
        <v>428</v>
      </c>
      <c r="C2339" s="66"/>
      <c r="D2339" s="78" t="s">
        <v>351</v>
      </c>
      <c r="E2339" s="35"/>
      <c r="F2339" s="140"/>
      <c r="G2339" s="63"/>
    </row>
    <row r="2340" spans="1:7" ht="16.5">
      <c r="A2340" s="3">
        <f>IF(E2340="","",COUNTA($E$1102:E2340))</f>
        <v>1168</v>
      </c>
      <c r="B2340" s="66" t="s">
        <v>429</v>
      </c>
      <c r="C2340" s="66" t="s">
        <v>1024</v>
      </c>
      <c r="D2340" s="78" t="s">
        <v>410</v>
      </c>
      <c r="E2340" s="35">
        <v>1430000</v>
      </c>
      <c r="F2340" s="140"/>
      <c r="G2340" s="63"/>
    </row>
    <row r="2341" spans="1:7" ht="16.5">
      <c r="A2341" s="3">
        <f>IF(E2341="","",COUNTA($E$1102:E2341))</f>
        <v>1169</v>
      </c>
      <c r="B2341" s="66" t="s">
        <v>430</v>
      </c>
      <c r="C2341" s="66" t="s">
        <v>1024</v>
      </c>
      <c r="D2341" s="78" t="s">
        <v>410</v>
      </c>
      <c r="E2341" s="35">
        <v>1760000</v>
      </c>
      <c r="F2341" s="140"/>
      <c r="G2341" s="63"/>
    </row>
    <row r="2342" spans="1:7" ht="16.5">
      <c r="A2342" s="3">
        <f>IF(E2342="","",COUNTA($E$1102:E2342))</f>
        <v>1170</v>
      </c>
      <c r="B2342" s="66" t="s">
        <v>431</v>
      </c>
      <c r="C2342" s="66" t="s">
        <v>1024</v>
      </c>
      <c r="D2342" s="78" t="s">
        <v>410</v>
      </c>
      <c r="E2342" s="35">
        <v>2420000</v>
      </c>
      <c r="F2342" s="140"/>
      <c r="G2342" s="63"/>
    </row>
    <row r="2343" spans="1:7" ht="16.5">
      <c r="A2343" s="3">
        <f>IF(E2343="","",COUNTA($E$1102:E2343))</f>
        <v>1171</v>
      </c>
      <c r="B2343" s="66" t="s">
        <v>432</v>
      </c>
      <c r="C2343" s="66" t="s">
        <v>1024</v>
      </c>
      <c r="D2343" s="78" t="s">
        <v>410</v>
      </c>
      <c r="E2343" s="35">
        <v>2970000</v>
      </c>
      <c r="F2343" s="140"/>
      <c r="G2343" s="63"/>
    </row>
    <row r="2344" spans="1:7" ht="16.5">
      <c r="A2344" s="3">
        <f>IF(E2344="","",COUNTA($E$1102:E2344))</f>
        <v>1172</v>
      </c>
      <c r="B2344" s="66" t="s">
        <v>433</v>
      </c>
      <c r="C2344" s="66" t="s">
        <v>1024</v>
      </c>
      <c r="D2344" s="78" t="s">
        <v>410</v>
      </c>
      <c r="E2344" s="35">
        <v>4180000</v>
      </c>
      <c r="F2344" s="140"/>
      <c r="G2344" s="63"/>
    </row>
    <row r="2345" spans="1:7" ht="16.5">
      <c r="A2345" s="3">
        <f>IF(E2345="","",COUNTA($E$1102:E2345))</f>
        <v>1173</v>
      </c>
      <c r="B2345" s="66" t="s">
        <v>434</v>
      </c>
      <c r="C2345" s="66" t="s">
        <v>1024</v>
      </c>
      <c r="D2345" s="78" t="s">
        <v>410</v>
      </c>
      <c r="E2345" s="35">
        <v>4950000</v>
      </c>
      <c r="F2345" s="140"/>
      <c r="G2345" s="63"/>
    </row>
    <row r="2346" spans="1:7" ht="16.5">
      <c r="A2346" s="3">
        <f>IF(E2346="","",COUNTA($E$1102:E2346))</f>
        <v>1174</v>
      </c>
      <c r="B2346" s="66" t="s">
        <v>435</v>
      </c>
      <c r="C2346" s="66" t="s">
        <v>1024</v>
      </c>
      <c r="D2346" s="78" t="s">
        <v>410</v>
      </c>
      <c r="E2346" s="35">
        <v>8580000</v>
      </c>
      <c r="F2346" s="140"/>
      <c r="G2346" s="63"/>
    </row>
    <row r="2347" spans="1:7" ht="16.5">
      <c r="A2347" s="3">
        <f>IF(E2347="","",COUNTA($E$1102:E2347))</f>
        <v>1175</v>
      </c>
      <c r="B2347" s="66" t="s">
        <v>436</v>
      </c>
      <c r="C2347" s="66" t="s">
        <v>1024</v>
      </c>
      <c r="D2347" s="78" t="s">
        <v>410</v>
      </c>
      <c r="E2347" s="35">
        <v>12650000</v>
      </c>
      <c r="F2347" s="140"/>
      <c r="G2347" s="63"/>
    </row>
    <row r="2348" spans="1:7" ht="16.5">
      <c r="A2348" s="3">
        <f>IF(E2348="","",COUNTA($E$1102:E2348))</f>
        <v>1176</v>
      </c>
      <c r="B2348" s="66" t="s">
        <v>437</v>
      </c>
      <c r="C2348" s="66" t="s">
        <v>1024</v>
      </c>
      <c r="D2348" s="78" t="s">
        <v>410</v>
      </c>
      <c r="E2348" s="35">
        <v>17050000</v>
      </c>
      <c r="F2348" s="140"/>
      <c r="G2348" s="63"/>
    </row>
    <row r="2349" spans="1:7" ht="34.5">
      <c r="A2349" s="3">
        <f>IF(E2349="","",COUNTA($E$1102:E2349))</f>
      </c>
      <c r="B2349" s="83" t="s">
        <v>438</v>
      </c>
      <c r="C2349" s="66"/>
      <c r="D2349" s="78" t="s">
        <v>351</v>
      </c>
      <c r="E2349" s="35"/>
      <c r="F2349" s="140"/>
      <c r="G2349" s="63"/>
    </row>
    <row r="2350" spans="1:7" ht="33">
      <c r="A2350" s="3">
        <f>IF(E2350="","",COUNTA($E$1102:E2350))</f>
        <v>1177</v>
      </c>
      <c r="B2350" s="66" t="s">
        <v>439</v>
      </c>
      <c r="C2350" s="66" t="s">
        <v>1024</v>
      </c>
      <c r="D2350" s="78" t="s">
        <v>410</v>
      </c>
      <c r="E2350" s="35">
        <v>803000</v>
      </c>
      <c r="F2350" s="140"/>
      <c r="G2350" s="63"/>
    </row>
    <row r="2351" spans="1:7" ht="33">
      <c r="A2351" s="3">
        <f>IF(E2351="","",COUNTA($E$1102:E2351))</f>
        <v>1178</v>
      </c>
      <c r="B2351" s="66" t="s">
        <v>440</v>
      </c>
      <c r="C2351" s="66" t="s">
        <v>1024</v>
      </c>
      <c r="D2351" s="78" t="s">
        <v>410</v>
      </c>
      <c r="E2351" s="35">
        <v>1017000</v>
      </c>
      <c r="F2351" s="140"/>
      <c r="G2351" s="63"/>
    </row>
    <row r="2352" spans="1:7" ht="33">
      <c r="A2352" s="3">
        <f>IF(E2352="","",COUNTA($E$1102:E2352))</f>
        <v>1179</v>
      </c>
      <c r="B2352" s="66" t="s">
        <v>441</v>
      </c>
      <c r="C2352" s="66" t="s">
        <v>1024</v>
      </c>
      <c r="D2352" s="78" t="s">
        <v>410</v>
      </c>
      <c r="E2352" s="35">
        <v>1691000</v>
      </c>
      <c r="F2352" s="140"/>
      <c r="G2352" s="63"/>
    </row>
    <row r="2353" spans="1:7" ht="33">
      <c r="A2353" s="3">
        <f>IF(E2353="","",COUNTA($E$1102:E2353))</f>
        <v>1180</v>
      </c>
      <c r="B2353" s="66" t="s">
        <v>442</v>
      </c>
      <c r="C2353" s="66" t="s">
        <v>1024</v>
      </c>
      <c r="D2353" s="78" t="s">
        <v>410</v>
      </c>
      <c r="E2353" s="35">
        <v>2333000</v>
      </c>
      <c r="F2353" s="140"/>
      <c r="G2353" s="63"/>
    </row>
    <row r="2354" spans="1:7" ht="34.5">
      <c r="A2354" s="3">
        <f>IF(E2354="","",COUNTA($E$1102:E2354))</f>
      </c>
      <c r="B2354" s="83" t="s">
        <v>443</v>
      </c>
      <c r="C2354" s="66"/>
      <c r="D2354" s="78"/>
      <c r="E2354" s="35"/>
      <c r="F2354" s="140"/>
      <c r="G2354" s="63"/>
    </row>
    <row r="2355" spans="1:7" ht="33">
      <c r="A2355" s="3">
        <f>IF(E2355="","",COUNTA($E$1102:E2355))</f>
        <v>1181</v>
      </c>
      <c r="B2355" s="66" t="s">
        <v>439</v>
      </c>
      <c r="C2355" s="66" t="s">
        <v>1024</v>
      </c>
      <c r="D2355" s="78" t="s">
        <v>410</v>
      </c>
      <c r="E2355" s="35">
        <v>963000</v>
      </c>
      <c r="F2355" s="140"/>
      <c r="G2355" s="63"/>
    </row>
    <row r="2356" spans="1:7" ht="33">
      <c r="A2356" s="3">
        <f>IF(E2356="","",COUNTA($E$1102:E2356))</f>
        <v>1182</v>
      </c>
      <c r="B2356" s="66" t="s">
        <v>440</v>
      </c>
      <c r="C2356" s="66" t="s">
        <v>1024</v>
      </c>
      <c r="D2356" s="78" t="s">
        <v>410</v>
      </c>
      <c r="E2356" s="35">
        <v>1177000</v>
      </c>
      <c r="F2356" s="140"/>
      <c r="G2356" s="63"/>
    </row>
    <row r="2357" spans="1:7" ht="33">
      <c r="A2357" s="3">
        <f>IF(E2357="","",COUNTA($E$1102:E2357))</f>
        <v>1183</v>
      </c>
      <c r="B2357" s="66" t="s">
        <v>441</v>
      </c>
      <c r="C2357" s="66" t="s">
        <v>1024</v>
      </c>
      <c r="D2357" s="78" t="s">
        <v>410</v>
      </c>
      <c r="E2357" s="35">
        <v>1926000</v>
      </c>
      <c r="F2357" s="140"/>
      <c r="G2357" s="63"/>
    </row>
    <row r="2358" spans="1:7" ht="33">
      <c r="A2358" s="3">
        <f>IF(E2358="","",COUNTA($E$1102:E2358))</f>
        <v>1184</v>
      </c>
      <c r="B2358" s="66" t="s">
        <v>444</v>
      </c>
      <c r="C2358" s="66" t="s">
        <v>1024</v>
      </c>
      <c r="D2358" s="78" t="s">
        <v>410</v>
      </c>
      <c r="E2358" s="35">
        <v>2461000</v>
      </c>
      <c r="F2358" s="140"/>
      <c r="G2358" s="63"/>
    </row>
    <row r="2359" spans="1:7" ht="33">
      <c r="A2359" s="3">
        <f>IF(E2359="","",COUNTA($E$1102:E2359))</f>
        <v>1185</v>
      </c>
      <c r="B2359" s="66" t="s">
        <v>442</v>
      </c>
      <c r="C2359" s="66" t="s">
        <v>1024</v>
      </c>
      <c r="D2359" s="78" t="s">
        <v>410</v>
      </c>
      <c r="E2359" s="35">
        <v>2729000</v>
      </c>
      <c r="F2359" s="140"/>
      <c r="G2359" s="63"/>
    </row>
    <row r="2360" spans="1:7" ht="34.5">
      <c r="A2360" s="3">
        <f>IF(E2360="","",COUNTA($E$1102:E2360))</f>
      </c>
      <c r="B2360" s="83" t="s">
        <v>445</v>
      </c>
      <c r="C2360" s="66"/>
      <c r="D2360" s="78"/>
      <c r="E2360" s="35"/>
      <c r="F2360" s="140"/>
      <c r="G2360" s="63"/>
    </row>
    <row r="2361" spans="1:7" ht="16.5">
      <c r="A2361" s="3">
        <f>IF(E2361="","",COUNTA($E$1102:E2361))</f>
        <v>1186</v>
      </c>
      <c r="B2361" s="66" t="s">
        <v>446</v>
      </c>
      <c r="C2361" s="66" t="s">
        <v>1024</v>
      </c>
      <c r="D2361" s="78" t="s">
        <v>410</v>
      </c>
      <c r="E2361" s="35">
        <v>910000</v>
      </c>
      <c r="F2361" s="140"/>
      <c r="G2361" s="63"/>
    </row>
    <row r="2362" spans="1:7" ht="16.5">
      <c r="A2362" s="3">
        <f>IF(E2362="","",COUNTA($E$1102:E2362))</f>
        <v>1187</v>
      </c>
      <c r="B2362" s="66" t="s">
        <v>447</v>
      </c>
      <c r="C2362" s="66" t="s">
        <v>1024</v>
      </c>
      <c r="D2362" s="78" t="s">
        <v>410</v>
      </c>
      <c r="E2362" s="35">
        <v>1177000</v>
      </c>
      <c r="F2362" s="140"/>
      <c r="G2362" s="63"/>
    </row>
    <row r="2363" spans="1:7" ht="16.5">
      <c r="A2363" s="3">
        <f>IF(E2363="","",COUNTA($E$1102:E2363))</f>
        <v>1188</v>
      </c>
      <c r="B2363" s="66" t="s">
        <v>448</v>
      </c>
      <c r="C2363" s="66" t="s">
        <v>1024</v>
      </c>
      <c r="D2363" s="78" t="s">
        <v>410</v>
      </c>
      <c r="E2363" s="35">
        <v>1905000</v>
      </c>
      <c r="F2363" s="140"/>
      <c r="G2363" s="63"/>
    </row>
    <row r="2364" spans="1:7" ht="16.5">
      <c r="A2364" s="3">
        <f>IF(E2364="","",COUNTA($E$1102:E2364))</f>
        <v>1189</v>
      </c>
      <c r="B2364" s="66" t="s">
        <v>449</v>
      </c>
      <c r="C2364" s="66" t="s">
        <v>1024</v>
      </c>
      <c r="D2364" s="78" t="s">
        <v>410</v>
      </c>
      <c r="E2364" s="35">
        <v>2654000</v>
      </c>
      <c r="F2364" s="140"/>
      <c r="G2364" s="63"/>
    </row>
    <row r="2365" spans="1:7" ht="34.5">
      <c r="A2365" s="3">
        <f>IF(E2365="","",COUNTA($E$1102:E2365))</f>
      </c>
      <c r="B2365" s="83" t="s">
        <v>450</v>
      </c>
      <c r="C2365" s="66"/>
      <c r="D2365" s="78"/>
      <c r="E2365" s="35"/>
      <c r="F2365" s="140"/>
      <c r="G2365" s="63"/>
    </row>
    <row r="2366" spans="1:7" ht="16.5">
      <c r="A2366" s="3">
        <f>IF(E2366="","",COUNTA($E$1102:E2366))</f>
        <v>1190</v>
      </c>
      <c r="B2366" s="66" t="s">
        <v>446</v>
      </c>
      <c r="C2366" s="66" t="s">
        <v>1024</v>
      </c>
      <c r="D2366" s="78" t="s">
        <v>410</v>
      </c>
      <c r="E2366" s="35">
        <v>1017000</v>
      </c>
      <c r="F2366" s="140"/>
      <c r="G2366" s="63"/>
    </row>
    <row r="2367" spans="1:7" ht="16.5">
      <c r="A2367" s="3">
        <f>IF(E2367="","",COUNTA($E$1102:E2367))</f>
        <v>1191</v>
      </c>
      <c r="B2367" s="66" t="s">
        <v>447</v>
      </c>
      <c r="C2367" s="66" t="s">
        <v>1024</v>
      </c>
      <c r="D2367" s="78" t="s">
        <v>410</v>
      </c>
      <c r="E2367" s="35">
        <v>1231000</v>
      </c>
      <c r="F2367" s="140"/>
      <c r="G2367" s="63"/>
    </row>
    <row r="2368" spans="1:7" ht="16.5">
      <c r="A2368" s="3">
        <f>IF(E2368="","",COUNTA($E$1102:E2368))</f>
        <v>1192</v>
      </c>
      <c r="B2368" s="66" t="s">
        <v>448</v>
      </c>
      <c r="C2368" s="66" t="s">
        <v>1024</v>
      </c>
      <c r="D2368" s="78" t="s">
        <v>410</v>
      </c>
      <c r="E2368" s="35">
        <v>1980000</v>
      </c>
      <c r="F2368" s="140"/>
      <c r="G2368" s="63"/>
    </row>
    <row r="2369" spans="1:7" ht="16.5">
      <c r="A2369" s="3">
        <f>IF(E2369="","",COUNTA($E$1102:E2369))</f>
        <v>1193</v>
      </c>
      <c r="B2369" s="66" t="s">
        <v>451</v>
      </c>
      <c r="C2369" s="66" t="s">
        <v>1024</v>
      </c>
      <c r="D2369" s="78" t="s">
        <v>410</v>
      </c>
      <c r="E2369" s="35">
        <v>2675000</v>
      </c>
      <c r="F2369" s="140"/>
      <c r="G2369" s="63"/>
    </row>
    <row r="2370" spans="1:7" ht="16.5">
      <c r="A2370" s="3">
        <f>IF(E2370="","",COUNTA($E$1102:E2370))</f>
        <v>1194</v>
      </c>
      <c r="B2370" s="66" t="s">
        <v>449</v>
      </c>
      <c r="C2370" s="66" t="s">
        <v>1024</v>
      </c>
      <c r="D2370" s="78" t="s">
        <v>410</v>
      </c>
      <c r="E2370" s="35">
        <v>2889000</v>
      </c>
      <c r="F2370" s="140"/>
      <c r="G2370" s="63"/>
    </row>
    <row r="2371" spans="1:7" ht="34.5">
      <c r="A2371" s="3">
        <f>IF(E2371="","",COUNTA($E$1102:E2371))</f>
      </c>
      <c r="B2371" s="83" t="s">
        <v>452</v>
      </c>
      <c r="C2371" s="66"/>
      <c r="D2371" s="78"/>
      <c r="E2371" s="35"/>
      <c r="F2371" s="140"/>
      <c r="G2371" s="63"/>
    </row>
    <row r="2372" spans="1:7" ht="33">
      <c r="A2372" s="3">
        <f>IF(E2372="","",COUNTA($E$1102:E2372))</f>
        <v>1195</v>
      </c>
      <c r="B2372" s="66" t="s">
        <v>453</v>
      </c>
      <c r="C2372" s="66" t="s">
        <v>1024</v>
      </c>
      <c r="D2372" s="78" t="s">
        <v>410</v>
      </c>
      <c r="E2372" s="35">
        <v>1320000</v>
      </c>
      <c r="F2372" s="140"/>
      <c r="G2372" s="63"/>
    </row>
    <row r="2373" spans="1:7" ht="33">
      <c r="A2373" s="3">
        <f>IF(E2373="","",COUNTA($E$1102:E2373))</f>
        <v>1196</v>
      </c>
      <c r="B2373" s="66" t="s">
        <v>454</v>
      </c>
      <c r="C2373" s="66" t="s">
        <v>1024</v>
      </c>
      <c r="D2373" s="78" t="s">
        <v>410</v>
      </c>
      <c r="E2373" s="35">
        <v>1595000</v>
      </c>
      <c r="F2373" s="140"/>
      <c r="G2373" s="63"/>
    </row>
    <row r="2374" spans="1:7" ht="33">
      <c r="A2374" s="3">
        <f>IF(E2374="","",COUNTA($E$1102:E2374))</f>
        <v>1197</v>
      </c>
      <c r="B2374" s="66" t="s">
        <v>455</v>
      </c>
      <c r="C2374" s="66" t="s">
        <v>1024</v>
      </c>
      <c r="D2374" s="78" t="s">
        <v>410</v>
      </c>
      <c r="E2374" s="35">
        <v>2585000</v>
      </c>
      <c r="F2374" s="140"/>
      <c r="G2374" s="63"/>
    </row>
    <row r="2375" spans="1:7" ht="33">
      <c r="A2375" s="3">
        <f>IF(E2375="","",COUNTA($E$1102:E2375))</f>
        <v>1198</v>
      </c>
      <c r="B2375" s="66" t="s">
        <v>456</v>
      </c>
      <c r="C2375" s="66" t="s">
        <v>1024</v>
      </c>
      <c r="D2375" s="78" t="s">
        <v>410</v>
      </c>
      <c r="E2375" s="35">
        <v>2998000</v>
      </c>
      <c r="F2375" s="140"/>
      <c r="G2375" s="63"/>
    </row>
    <row r="2376" spans="1:7" ht="33">
      <c r="A2376" s="3">
        <f>IF(E2376="","",COUNTA($E$1102:E2376))</f>
        <v>1199</v>
      </c>
      <c r="B2376" s="66" t="s">
        <v>457</v>
      </c>
      <c r="C2376" s="66" t="s">
        <v>1024</v>
      </c>
      <c r="D2376" s="78" t="s">
        <v>410</v>
      </c>
      <c r="E2376" s="35">
        <v>4070000</v>
      </c>
      <c r="F2376" s="140"/>
      <c r="G2376" s="63"/>
    </row>
    <row r="2377" spans="1:7" ht="34.5">
      <c r="A2377" s="3">
        <f>IF(E2377="","",COUNTA($E$1102:E2377))</f>
      </c>
      <c r="B2377" s="83" t="s">
        <v>458</v>
      </c>
      <c r="C2377" s="66"/>
      <c r="D2377" s="78"/>
      <c r="E2377" s="35"/>
      <c r="F2377" s="140"/>
      <c r="G2377" s="63"/>
    </row>
    <row r="2378" spans="1:7" ht="16.5">
      <c r="A2378" s="3">
        <f>IF(E2378="","",COUNTA($E$1102:E2378))</f>
        <v>1200</v>
      </c>
      <c r="B2378" s="66" t="s">
        <v>459</v>
      </c>
      <c r="C2378" s="66" t="s">
        <v>1024</v>
      </c>
      <c r="D2378" s="78" t="s">
        <v>410</v>
      </c>
      <c r="E2378" s="35">
        <v>1375000</v>
      </c>
      <c r="F2378" s="140"/>
      <c r="G2378" s="63"/>
    </row>
    <row r="2379" spans="1:7" ht="33">
      <c r="A2379" s="3">
        <f>IF(E2379="","",COUNTA($E$1102:E2379))</f>
        <v>1201</v>
      </c>
      <c r="B2379" s="66" t="s">
        <v>460</v>
      </c>
      <c r="C2379" s="66" t="s">
        <v>1024</v>
      </c>
      <c r="D2379" s="78" t="s">
        <v>410</v>
      </c>
      <c r="E2379" s="35">
        <v>1650000</v>
      </c>
      <c r="F2379" s="140"/>
      <c r="G2379" s="63"/>
    </row>
    <row r="2380" spans="1:7" ht="33">
      <c r="A2380" s="3">
        <f>IF(E2380="","",COUNTA($E$1102:E2380))</f>
        <v>1202</v>
      </c>
      <c r="B2380" s="66" t="s">
        <v>461</v>
      </c>
      <c r="C2380" s="66" t="s">
        <v>1024</v>
      </c>
      <c r="D2380" s="78" t="s">
        <v>410</v>
      </c>
      <c r="E2380" s="35">
        <v>2640000</v>
      </c>
      <c r="F2380" s="140"/>
      <c r="G2380" s="63"/>
    </row>
    <row r="2381" spans="1:7" ht="33">
      <c r="A2381" s="3">
        <f>IF(E2381="","",COUNTA($E$1102:E2381))</f>
        <v>1203</v>
      </c>
      <c r="B2381" s="66" t="s">
        <v>462</v>
      </c>
      <c r="C2381" s="66" t="s">
        <v>1024</v>
      </c>
      <c r="D2381" s="78" t="s">
        <v>410</v>
      </c>
      <c r="E2381" s="35">
        <v>3135000</v>
      </c>
      <c r="F2381" s="140"/>
      <c r="G2381" s="63"/>
    </row>
    <row r="2382" spans="1:7" ht="33">
      <c r="A2382" s="3">
        <f>IF(E2382="","",COUNTA($E$1102:E2382))</f>
        <v>1204</v>
      </c>
      <c r="B2382" s="66" t="s">
        <v>463</v>
      </c>
      <c r="C2382" s="66" t="s">
        <v>1024</v>
      </c>
      <c r="D2382" s="78" t="s">
        <v>410</v>
      </c>
      <c r="E2382" s="35">
        <v>4290000</v>
      </c>
      <c r="F2382" s="140"/>
      <c r="G2382" s="63"/>
    </row>
    <row r="2383" spans="1:7" ht="17.25">
      <c r="A2383" s="3">
        <f>IF(E2383="","",COUNTA($E$1102:E2383))</f>
      </c>
      <c r="B2383" s="83" t="s">
        <v>464</v>
      </c>
      <c r="C2383" s="66"/>
      <c r="D2383" s="78"/>
      <c r="E2383" s="35"/>
      <c r="F2383" s="140"/>
      <c r="G2383" s="63"/>
    </row>
    <row r="2384" spans="1:7" ht="16.5">
      <c r="A2384" s="3">
        <f>IF(E2384="","",COUNTA($E$1102:E2384))</f>
        <v>1205</v>
      </c>
      <c r="B2384" s="66" t="s">
        <v>465</v>
      </c>
      <c r="C2384" s="66" t="s">
        <v>1024</v>
      </c>
      <c r="D2384" s="78" t="s">
        <v>410</v>
      </c>
      <c r="E2384" s="35">
        <v>738000</v>
      </c>
      <c r="F2384" s="140"/>
      <c r="G2384" s="63"/>
    </row>
    <row r="2385" spans="1:7" ht="16.5">
      <c r="A2385" s="3">
        <f>IF(E2385="","",COUNTA($E$1102:E2385))</f>
        <v>1206</v>
      </c>
      <c r="B2385" s="66" t="s">
        <v>466</v>
      </c>
      <c r="C2385" s="66" t="s">
        <v>1024</v>
      </c>
      <c r="D2385" s="78" t="s">
        <v>410</v>
      </c>
      <c r="E2385" s="35">
        <v>1241000</v>
      </c>
      <c r="F2385" s="140"/>
      <c r="G2385" s="63"/>
    </row>
    <row r="2386" spans="1:7" ht="16.5">
      <c r="A2386" s="3">
        <f>IF(E2386="","",COUNTA($E$1102:E2386))</f>
        <v>1207</v>
      </c>
      <c r="B2386" s="66" t="s">
        <v>467</v>
      </c>
      <c r="C2386" s="66" t="s">
        <v>1024</v>
      </c>
      <c r="D2386" s="78" t="s">
        <v>410</v>
      </c>
      <c r="E2386" s="35">
        <v>1530000</v>
      </c>
      <c r="F2386" s="140"/>
      <c r="G2386" s="63"/>
    </row>
    <row r="2387" spans="1:7" ht="17.25">
      <c r="A2387" s="3">
        <f>IF(E2387="","",COUNTA($E$1102:E2387))</f>
      </c>
      <c r="B2387" s="83" t="s">
        <v>468</v>
      </c>
      <c r="C2387" s="66" t="s">
        <v>1024</v>
      </c>
      <c r="D2387" s="78" t="s">
        <v>410</v>
      </c>
      <c r="E2387" s="35"/>
      <c r="F2387" s="140"/>
      <c r="G2387" s="63"/>
    </row>
    <row r="2388" spans="1:7" ht="16.5">
      <c r="A2388" s="3">
        <f>IF(E2388="","",COUNTA($E$1102:E2388))</f>
        <v>1208</v>
      </c>
      <c r="B2388" s="66" t="s">
        <v>469</v>
      </c>
      <c r="C2388" s="66" t="s">
        <v>1024</v>
      </c>
      <c r="D2388" s="78" t="s">
        <v>410</v>
      </c>
      <c r="E2388" s="35">
        <v>2515000</v>
      </c>
      <c r="F2388" s="140"/>
      <c r="G2388" s="63"/>
    </row>
    <row r="2389" spans="1:7" ht="34.5">
      <c r="A2389" s="3">
        <f>IF(E2389="","",COUNTA($E$1102:E2389))</f>
      </c>
      <c r="B2389" s="83" t="s">
        <v>470</v>
      </c>
      <c r="C2389" s="66"/>
      <c r="D2389" s="78"/>
      <c r="E2389" s="35"/>
      <c r="F2389" s="140"/>
      <c r="G2389" s="63"/>
    </row>
    <row r="2390" spans="1:7" ht="16.5">
      <c r="A2390" s="3">
        <f>IF(E2390="","",COUNTA($E$1102:E2390))</f>
        <v>1209</v>
      </c>
      <c r="B2390" s="66" t="s">
        <v>471</v>
      </c>
      <c r="C2390" s="66" t="s">
        <v>1024</v>
      </c>
      <c r="D2390" s="78" t="s">
        <v>410</v>
      </c>
      <c r="E2390" s="35">
        <v>2145000</v>
      </c>
      <c r="F2390" s="140"/>
      <c r="G2390" s="63"/>
    </row>
    <row r="2391" spans="1:7" ht="16.5">
      <c r="A2391" s="3">
        <f>IF(E2391="","",COUNTA($E$1102:E2391))</f>
        <v>1210</v>
      </c>
      <c r="B2391" s="66" t="s">
        <v>472</v>
      </c>
      <c r="C2391" s="66" t="s">
        <v>1024</v>
      </c>
      <c r="D2391" s="78" t="s">
        <v>410</v>
      </c>
      <c r="E2391" s="35">
        <v>2035000</v>
      </c>
      <c r="F2391" s="140"/>
      <c r="G2391" s="63"/>
    </row>
    <row r="2392" spans="1:7" ht="16.5">
      <c r="A2392" s="3">
        <f>IF(E2392="","",COUNTA($E$1102:E2392))</f>
        <v>1211</v>
      </c>
      <c r="B2392" s="66" t="s">
        <v>473</v>
      </c>
      <c r="C2392" s="66" t="s">
        <v>1024</v>
      </c>
      <c r="D2392" s="78" t="s">
        <v>410</v>
      </c>
      <c r="E2392" s="35">
        <v>2750000</v>
      </c>
      <c r="F2392" s="140"/>
      <c r="G2392" s="63"/>
    </row>
    <row r="2393" spans="1:7" ht="16.5">
      <c r="A2393" s="3">
        <f>IF(E2393="","",COUNTA($E$1102:E2393))</f>
        <v>1212</v>
      </c>
      <c r="B2393" s="66" t="s">
        <v>474</v>
      </c>
      <c r="C2393" s="66" t="s">
        <v>1024</v>
      </c>
      <c r="D2393" s="78" t="s">
        <v>410</v>
      </c>
      <c r="E2393" s="35">
        <v>2915000</v>
      </c>
      <c r="F2393" s="140"/>
      <c r="G2393" s="63"/>
    </row>
    <row r="2394" spans="1:7" ht="16.5">
      <c r="A2394" s="3">
        <f>IF(E2394="","",COUNTA($E$1102:E2394))</f>
        <v>1213</v>
      </c>
      <c r="B2394" s="66" t="s">
        <v>475</v>
      </c>
      <c r="C2394" s="66" t="s">
        <v>1024</v>
      </c>
      <c r="D2394" s="78" t="s">
        <v>410</v>
      </c>
      <c r="E2394" s="35">
        <v>3663000</v>
      </c>
      <c r="F2394" s="140"/>
      <c r="G2394" s="63"/>
    </row>
    <row r="2395" spans="1:7" ht="16.5">
      <c r="A2395" s="3">
        <f>IF(E2395="","",COUNTA($E$1102:E2395))</f>
        <v>1214</v>
      </c>
      <c r="B2395" s="66" t="s">
        <v>476</v>
      </c>
      <c r="C2395" s="66" t="s">
        <v>1024</v>
      </c>
      <c r="D2395" s="78" t="s">
        <v>410</v>
      </c>
      <c r="E2395" s="35">
        <v>3465000</v>
      </c>
      <c r="F2395" s="140"/>
      <c r="G2395" s="63"/>
    </row>
    <row r="2396" spans="1:7" ht="16.5">
      <c r="A2396" s="3">
        <f>IF(E2396="","",COUNTA($E$1102:E2396))</f>
        <v>1215</v>
      </c>
      <c r="B2396" s="66" t="s">
        <v>477</v>
      </c>
      <c r="C2396" s="66" t="s">
        <v>1024</v>
      </c>
      <c r="D2396" s="78" t="s">
        <v>410</v>
      </c>
      <c r="E2396" s="35">
        <v>3685000</v>
      </c>
      <c r="F2396" s="140"/>
      <c r="G2396" s="63"/>
    </row>
    <row r="2397" spans="1:7" ht="16.5">
      <c r="A2397" s="3">
        <f>IF(E2397="","",COUNTA($E$1102:E2397))</f>
        <v>1216</v>
      </c>
      <c r="B2397" s="66" t="s">
        <v>478</v>
      </c>
      <c r="C2397" s="66" t="s">
        <v>1024</v>
      </c>
      <c r="D2397" s="78" t="s">
        <v>410</v>
      </c>
      <c r="E2397" s="35">
        <v>4235000</v>
      </c>
      <c r="F2397" s="140"/>
      <c r="G2397" s="63"/>
    </row>
    <row r="2398" spans="1:7" ht="16.5">
      <c r="A2398" s="3">
        <f>IF(E2398="","",COUNTA($E$1102:E2398))</f>
        <v>1217</v>
      </c>
      <c r="B2398" s="66" t="s">
        <v>479</v>
      </c>
      <c r="C2398" s="66" t="s">
        <v>1024</v>
      </c>
      <c r="D2398" s="78" t="s">
        <v>410</v>
      </c>
      <c r="E2398" s="35">
        <v>3685000</v>
      </c>
      <c r="F2398" s="140"/>
      <c r="G2398" s="63"/>
    </row>
    <row r="2399" spans="1:7" ht="16.5">
      <c r="A2399" s="3">
        <f>IF(E2399="","",COUNTA($E$1102:E2399))</f>
        <v>1218</v>
      </c>
      <c r="B2399" s="66" t="s">
        <v>480</v>
      </c>
      <c r="C2399" s="66" t="s">
        <v>1024</v>
      </c>
      <c r="D2399" s="78" t="s">
        <v>410</v>
      </c>
      <c r="E2399" s="35">
        <v>4620000</v>
      </c>
      <c r="F2399" s="140"/>
      <c r="G2399" s="63"/>
    </row>
    <row r="2400" spans="1:7" ht="16.5">
      <c r="A2400" s="3">
        <f>IF(E2400="","",COUNTA($E$1102:E2400))</f>
        <v>1219</v>
      </c>
      <c r="B2400" s="66" t="s">
        <v>481</v>
      </c>
      <c r="C2400" s="66" t="s">
        <v>1024</v>
      </c>
      <c r="D2400" s="78" t="s">
        <v>410</v>
      </c>
      <c r="E2400" s="35">
        <v>4950000</v>
      </c>
      <c r="F2400" s="140"/>
      <c r="G2400" s="63"/>
    </row>
    <row r="2401" spans="1:7" ht="16.5">
      <c r="A2401" s="3">
        <f>IF(E2401="","",COUNTA($E$1102:E2401))</f>
        <v>1220</v>
      </c>
      <c r="B2401" s="66" t="s">
        <v>482</v>
      </c>
      <c r="C2401" s="66" t="s">
        <v>1024</v>
      </c>
      <c r="D2401" s="78" t="s">
        <v>410</v>
      </c>
      <c r="E2401" s="35">
        <v>5060000</v>
      </c>
      <c r="F2401" s="140"/>
      <c r="G2401" s="63"/>
    </row>
    <row r="2402" spans="1:7" ht="34.5">
      <c r="A2402" s="3">
        <f>IF(E2402="","",COUNTA($E$1102:E2402))</f>
      </c>
      <c r="B2402" s="83" t="s">
        <v>483</v>
      </c>
      <c r="C2402" s="66"/>
      <c r="D2402" s="78"/>
      <c r="E2402" s="35"/>
      <c r="F2402" s="140"/>
      <c r="G2402" s="63"/>
    </row>
    <row r="2403" spans="1:7" ht="16.5">
      <c r="A2403" s="3">
        <f>IF(E2403="","",COUNTA($E$1102:E2403))</f>
        <v>1221</v>
      </c>
      <c r="B2403" s="66" t="s">
        <v>484</v>
      </c>
      <c r="C2403" s="66" t="s">
        <v>1024</v>
      </c>
      <c r="D2403" s="78" t="s">
        <v>410</v>
      </c>
      <c r="E2403" s="35">
        <v>1947000</v>
      </c>
      <c r="F2403" s="140"/>
      <c r="G2403" s="63"/>
    </row>
    <row r="2404" spans="1:7" ht="16.5">
      <c r="A2404" s="3">
        <f>IF(E2404="","",COUNTA($E$1102:E2404))</f>
        <v>1222</v>
      </c>
      <c r="B2404" s="66" t="s">
        <v>471</v>
      </c>
      <c r="C2404" s="66" t="s">
        <v>1024</v>
      </c>
      <c r="D2404" s="78" t="s">
        <v>410</v>
      </c>
      <c r="E2404" s="35">
        <v>2420000</v>
      </c>
      <c r="F2404" s="140"/>
      <c r="G2404" s="63"/>
    </row>
    <row r="2405" spans="1:7" ht="16.5">
      <c r="A2405" s="3">
        <f>IF(E2405="","",COUNTA($E$1102:E2405))</f>
        <v>1223</v>
      </c>
      <c r="B2405" s="66" t="s">
        <v>472</v>
      </c>
      <c r="C2405" s="66" t="s">
        <v>1024</v>
      </c>
      <c r="D2405" s="78" t="s">
        <v>410</v>
      </c>
      <c r="E2405" s="35">
        <v>2448000</v>
      </c>
      <c r="F2405" s="140"/>
      <c r="G2405" s="63"/>
    </row>
    <row r="2406" spans="1:7" ht="16.5">
      <c r="A2406" s="3">
        <f>IF(E2406="","",COUNTA($E$1102:E2406))</f>
        <v>1224</v>
      </c>
      <c r="B2406" s="66" t="s">
        <v>473</v>
      </c>
      <c r="C2406" s="66" t="s">
        <v>1024</v>
      </c>
      <c r="D2406" s="78" t="s">
        <v>410</v>
      </c>
      <c r="E2406" s="35">
        <v>3377000</v>
      </c>
      <c r="F2406" s="140"/>
      <c r="G2406" s="63"/>
    </row>
    <row r="2407" spans="1:7" ht="16.5">
      <c r="A2407" s="3">
        <f>IF(E2407="","",COUNTA($E$1102:E2407))</f>
        <v>1225</v>
      </c>
      <c r="B2407" s="66" t="s">
        <v>474</v>
      </c>
      <c r="C2407" s="66" t="s">
        <v>1024</v>
      </c>
      <c r="D2407" s="78" t="s">
        <v>410</v>
      </c>
      <c r="E2407" s="35">
        <v>3658000</v>
      </c>
      <c r="F2407" s="140"/>
      <c r="G2407" s="63"/>
    </row>
    <row r="2408" spans="1:7" ht="16.5">
      <c r="A2408" s="3">
        <f>IF(E2408="","",COUNTA($E$1102:E2408))</f>
        <v>1226</v>
      </c>
      <c r="B2408" s="66" t="s">
        <v>475</v>
      </c>
      <c r="C2408" s="66" t="s">
        <v>1024</v>
      </c>
      <c r="D2408" s="78" t="s">
        <v>410</v>
      </c>
      <c r="E2408" s="35">
        <v>3966000</v>
      </c>
      <c r="F2408" s="140"/>
      <c r="G2408" s="63"/>
    </row>
    <row r="2409" spans="1:7" ht="16.5">
      <c r="A2409" s="3">
        <f>IF(E2409="","",COUNTA($E$1102:E2409))</f>
        <v>1227</v>
      </c>
      <c r="B2409" s="66" t="s">
        <v>476</v>
      </c>
      <c r="C2409" s="66" t="s">
        <v>1024</v>
      </c>
      <c r="D2409" s="78" t="s">
        <v>410</v>
      </c>
      <c r="E2409" s="35">
        <v>3768000</v>
      </c>
      <c r="F2409" s="140"/>
      <c r="G2409" s="63"/>
    </row>
    <row r="2410" spans="1:7" ht="16.5">
      <c r="A2410" s="3">
        <f>IF(E2410="","",COUNTA($E$1102:E2410))</f>
        <v>1228</v>
      </c>
      <c r="B2410" s="66" t="s">
        <v>477</v>
      </c>
      <c r="C2410" s="66" t="s">
        <v>1024</v>
      </c>
      <c r="D2410" s="78" t="s">
        <v>410</v>
      </c>
      <c r="E2410" s="35">
        <v>4208000</v>
      </c>
      <c r="F2410" s="140"/>
      <c r="G2410" s="63"/>
    </row>
    <row r="2411" spans="1:7" ht="16.5">
      <c r="A2411" s="3">
        <f>IF(E2411="","",COUNTA($E$1102:E2411))</f>
        <v>1229</v>
      </c>
      <c r="B2411" s="66" t="s">
        <v>478</v>
      </c>
      <c r="C2411" s="66" t="s">
        <v>1024</v>
      </c>
      <c r="D2411" s="78" t="s">
        <v>410</v>
      </c>
      <c r="E2411" s="35">
        <v>4813000</v>
      </c>
      <c r="F2411" s="140"/>
      <c r="G2411" s="63"/>
    </row>
    <row r="2412" spans="1:7" ht="16.5">
      <c r="A2412" s="3">
        <f>IF(E2412="","",COUNTA($E$1102:E2412))</f>
        <v>1230</v>
      </c>
      <c r="B2412" s="66" t="s">
        <v>479</v>
      </c>
      <c r="C2412" s="66" t="s">
        <v>1024</v>
      </c>
      <c r="D2412" s="78" t="s">
        <v>410</v>
      </c>
      <c r="E2412" s="35">
        <v>4290000</v>
      </c>
      <c r="F2412" s="140"/>
      <c r="G2412" s="63"/>
    </row>
    <row r="2413" spans="1:7" ht="16.5">
      <c r="A2413" s="3">
        <f>IF(E2413="","",COUNTA($E$1102:E2413))</f>
        <v>1231</v>
      </c>
      <c r="B2413" s="66" t="s">
        <v>480</v>
      </c>
      <c r="C2413" s="66" t="s">
        <v>1024</v>
      </c>
      <c r="D2413" s="78" t="s">
        <v>410</v>
      </c>
      <c r="E2413" s="35">
        <v>4950000</v>
      </c>
      <c r="F2413" s="140"/>
      <c r="G2413" s="63"/>
    </row>
    <row r="2414" spans="1:7" ht="16.5">
      <c r="A2414" s="3">
        <f>IF(E2414="","",COUNTA($E$1102:E2414))</f>
        <v>1232</v>
      </c>
      <c r="B2414" s="66" t="s">
        <v>481</v>
      </c>
      <c r="C2414" s="66" t="s">
        <v>1024</v>
      </c>
      <c r="D2414" s="78" t="s">
        <v>410</v>
      </c>
      <c r="E2414" s="35">
        <v>5500000</v>
      </c>
      <c r="F2414" s="140"/>
      <c r="G2414" s="63"/>
    </row>
    <row r="2415" spans="1:7" ht="16.5">
      <c r="A2415" s="3">
        <f>IF(E2415="","",COUNTA($E$1102:E2415))</f>
        <v>1233</v>
      </c>
      <c r="B2415" s="66" t="s">
        <v>482</v>
      </c>
      <c r="C2415" s="66" t="s">
        <v>1024</v>
      </c>
      <c r="D2415" s="78" t="s">
        <v>410</v>
      </c>
      <c r="E2415" s="35">
        <v>5940000</v>
      </c>
      <c r="F2415" s="140"/>
      <c r="G2415" s="63"/>
    </row>
    <row r="2416" spans="1:7" ht="34.5">
      <c r="A2416" s="3">
        <f>IF(E2416="","",COUNTA($E$1102:E2416))</f>
      </c>
      <c r="B2416" s="83" t="s">
        <v>485</v>
      </c>
      <c r="C2416" s="66"/>
      <c r="D2416" s="78"/>
      <c r="E2416" s="35"/>
      <c r="F2416" s="140"/>
      <c r="G2416" s="63"/>
    </row>
    <row r="2417" spans="1:7" ht="33">
      <c r="A2417" s="3">
        <f>IF(E2417="","",COUNTA($E$1102:E2417))</f>
        <v>1234</v>
      </c>
      <c r="B2417" s="66" t="s">
        <v>486</v>
      </c>
      <c r="C2417" s="66" t="s">
        <v>1024</v>
      </c>
      <c r="D2417" s="78" t="s">
        <v>410</v>
      </c>
      <c r="E2417" s="35">
        <v>1238000</v>
      </c>
      <c r="F2417" s="140"/>
      <c r="G2417" s="63"/>
    </row>
    <row r="2418" spans="1:7" ht="33">
      <c r="A2418" s="3">
        <f>IF(E2418="","",COUNTA($E$1102:E2418))</f>
        <v>1235</v>
      </c>
      <c r="B2418" s="66" t="s">
        <v>487</v>
      </c>
      <c r="C2418" s="66" t="s">
        <v>1024</v>
      </c>
      <c r="D2418" s="78" t="s">
        <v>410</v>
      </c>
      <c r="E2418" s="35">
        <v>1953000</v>
      </c>
      <c r="F2418" s="140"/>
      <c r="G2418" s="63"/>
    </row>
    <row r="2419" spans="1:7" ht="33">
      <c r="A2419" s="3">
        <f>IF(E2419="","",COUNTA($E$1102:E2419))</f>
        <v>1236</v>
      </c>
      <c r="B2419" s="66" t="s">
        <v>488</v>
      </c>
      <c r="C2419" s="66" t="s">
        <v>1024</v>
      </c>
      <c r="D2419" s="78" t="s">
        <v>410</v>
      </c>
      <c r="E2419" s="35">
        <v>2145000</v>
      </c>
      <c r="F2419" s="140"/>
      <c r="G2419" s="63"/>
    </row>
    <row r="2420" spans="1:7" ht="33">
      <c r="A2420" s="3">
        <f>IF(E2420="","",COUNTA($E$1102:E2420))</f>
        <v>1237</v>
      </c>
      <c r="B2420" s="66" t="s">
        <v>489</v>
      </c>
      <c r="C2420" s="66" t="s">
        <v>1024</v>
      </c>
      <c r="D2420" s="78" t="s">
        <v>410</v>
      </c>
      <c r="E2420" s="35">
        <v>2200000</v>
      </c>
      <c r="F2420" s="140"/>
      <c r="G2420" s="63"/>
    </row>
    <row r="2421" spans="1:7" ht="33">
      <c r="A2421" s="3">
        <f>IF(E2421="","",COUNTA($E$1102:E2421))</f>
        <v>1238</v>
      </c>
      <c r="B2421" s="66" t="s">
        <v>490</v>
      </c>
      <c r="C2421" s="66" t="s">
        <v>1024</v>
      </c>
      <c r="D2421" s="78" t="s">
        <v>410</v>
      </c>
      <c r="E2421" s="35">
        <v>2475000</v>
      </c>
      <c r="F2421" s="140"/>
      <c r="G2421" s="63"/>
    </row>
    <row r="2422" spans="1:7" ht="33">
      <c r="A2422" s="3">
        <f>IF(E2422="","",COUNTA($E$1102:E2422))</f>
        <v>1239</v>
      </c>
      <c r="B2422" s="66" t="s">
        <v>491</v>
      </c>
      <c r="C2422" s="66" t="s">
        <v>1024</v>
      </c>
      <c r="D2422" s="78" t="s">
        <v>410</v>
      </c>
      <c r="E2422" s="35">
        <v>2503000</v>
      </c>
      <c r="F2422" s="140"/>
      <c r="G2422" s="63"/>
    </row>
    <row r="2423" spans="1:7" ht="33">
      <c r="A2423" s="3">
        <f>IF(E2423="","",COUNTA($E$1102:E2423))</f>
        <v>1240</v>
      </c>
      <c r="B2423" s="66" t="s">
        <v>492</v>
      </c>
      <c r="C2423" s="66" t="s">
        <v>1024</v>
      </c>
      <c r="D2423" s="78" t="s">
        <v>410</v>
      </c>
      <c r="E2423" s="35">
        <v>2970000</v>
      </c>
      <c r="F2423" s="140"/>
      <c r="G2423" s="63"/>
    </row>
    <row r="2424" spans="1:7" ht="33">
      <c r="A2424" s="3">
        <f>IF(E2424="","",COUNTA($E$1102:E2424))</f>
        <v>1241</v>
      </c>
      <c r="B2424" s="66" t="s">
        <v>493</v>
      </c>
      <c r="C2424" s="66" t="s">
        <v>1024</v>
      </c>
      <c r="D2424" s="78" t="s">
        <v>410</v>
      </c>
      <c r="E2424" s="35">
        <v>3740000</v>
      </c>
      <c r="F2424" s="140"/>
      <c r="G2424" s="63"/>
    </row>
    <row r="2425" spans="1:7" ht="34.5">
      <c r="A2425" s="3">
        <f>IF(E2425="","",COUNTA($E$1102:E2425))</f>
      </c>
      <c r="B2425" s="83" t="s">
        <v>494</v>
      </c>
      <c r="C2425" s="66"/>
      <c r="D2425" s="78"/>
      <c r="E2425" s="35"/>
      <c r="F2425" s="140"/>
      <c r="G2425" s="63"/>
    </row>
    <row r="2426" spans="1:7" ht="16.5">
      <c r="A2426" s="3">
        <f>IF(E2426="","",COUNTA($E$1102:E2426))</f>
        <v>1242</v>
      </c>
      <c r="B2426" s="66" t="s">
        <v>495</v>
      </c>
      <c r="C2426" s="66" t="s">
        <v>1024</v>
      </c>
      <c r="D2426" s="78" t="s">
        <v>410</v>
      </c>
      <c r="E2426" s="35">
        <v>642000</v>
      </c>
      <c r="F2426" s="140"/>
      <c r="G2426" s="63"/>
    </row>
    <row r="2427" spans="1:7" ht="16.5">
      <c r="A2427" s="3">
        <f>IF(E2427="","",COUNTA($E$1102:E2427))</f>
        <v>1243</v>
      </c>
      <c r="B2427" s="66" t="s">
        <v>496</v>
      </c>
      <c r="C2427" s="66" t="s">
        <v>1024</v>
      </c>
      <c r="D2427" s="78" t="s">
        <v>410</v>
      </c>
      <c r="E2427" s="35">
        <v>1338000</v>
      </c>
      <c r="F2427" s="140"/>
      <c r="G2427" s="63"/>
    </row>
    <row r="2428" spans="1:7" ht="16.5">
      <c r="A2428" s="3">
        <f>IF(E2428="","",COUNTA($E$1102:E2428))</f>
        <v>1244</v>
      </c>
      <c r="B2428" s="66" t="s">
        <v>497</v>
      </c>
      <c r="C2428" s="66" t="s">
        <v>1024</v>
      </c>
      <c r="D2428" s="78" t="s">
        <v>410</v>
      </c>
      <c r="E2428" s="35">
        <v>1434000</v>
      </c>
      <c r="F2428" s="140"/>
      <c r="G2428" s="63"/>
    </row>
    <row r="2429" spans="1:7" ht="16.5">
      <c r="A2429" s="3">
        <f>IF(E2429="","",COUNTA($E$1102:E2429))</f>
        <v>1245</v>
      </c>
      <c r="B2429" s="66" t="s">
        <v>498</v>
      </c>
      <c r="C2429" s="66" t="s">
        <v>1024</v>
      </c>
      <c r="D2429" s="78" t="s">
        <v>410</v>
      </c>
      <c r="E2429" s="35">
        <v>1445000</v>
      </c>
      <c r="F2429" s="140"/>
      <c r="G2429" s="63"/>
    </row>
    <row r="2430" spans="1:7" ht="33">
      <c r="A2430" s="3">
        <f>IF(E2430="","",COUNTA($E$1102:E2430))</f>
        <v>1246</v>
      </c>
      <c r="B2430" s="66" t="s">
        <v>499</v>
      </c>
      <c r="C2430" s="66" t="s">
        <v>1024</v>
      </c>
      <c r="D2430" s="78" t="s">
        <v>410</v>
      </c>
      <c r="E2430" s="35">
        <v>1552000</v>
      </c>
      <c r="F2430" s="140"/>
      <c r="G2430" s="63"/>
    </row>
    <row r="2431" spans="1:7" ht="16.5">
      <c r="A2431" s="3">
        <f>IF(E2431="","",COUNTA($E$1102:E2431))</f>
        <v>1247</v>
      </c>
      <c r="B2431" s="66" t="s">
        <v>500</v>
      </c>
      <c r="C2431" s="66" t="s">
        <v>1024</v>
      </c>
      <c r="D2431" s="78" t="s">
        <v>410</v>
      </c>
      <c r="E2431" s="35">
        <v>1605000</v>
      </c>
      <c r="F2431" s="140"/>
      <c r="G2431" s="63"/>
    </row>
    <row r="2432" spans="1:7" ht="16.5">
      <c r="A2432" s="3">
        <f>IF(E2432="","",COUNTA($E$1102:E2432))</f>
        <v>1248</v>
      </c>
      <c r="B2432" s="66" t="s">
        <v>501</v>
      </c>
      <c r="C2432" s="66" t="s">
        <v>1024</v>
      </c>
      <c r="D2432" s="78" t="s">
        <v>410</v>
      </c>
      <c r="E2432" s="35">
        <v>1712000</v>
      </c>
      <c r="F2432" s="140"/>
      <c r="G2432" s="63"/>
    </row>
    <row r="2433" spans="1:7" ht="16.5">
      <c r="A2433" s="3">
        <f>IF(E2433="","",COUNTA($E$1102:E2433))</f>
        <v>1249</v>
      </c>
      <c r="B2433" s="66" t="s">
        <v>502</v>
      </c>
      <c r="C2433" s="66" t="s">
        <v>1024</v>
      </c>
      <c r="D2433" s="78" t="s">
        <v>410</v>
      </c>
      <c r="E2433" s="35">
        <v>2065000</v>
      </c>
      <c r="F2433" s="140"/>
      <c r="G2433" s="63"/>
    </row>
    <row r="2434" spans="1:7" ht="34.5">
      <c r="A2434" s="3">
        <f>IF(E2434="","",COUNTA($E$1102:E2434))</f>
      </c>
      <c r="B2434" s="83" t="s">
        <v>503</v>
      </c>
      <c r="C2434" s="66"/>
      <c r="D2434" s="78"/>
      <c r="E2434" s="35"/>
      <c r="F2434" s="140"/>
      <c r="G2434" s="63"/>
    </row>
    <row r="2435" spans="1:7" ht="16.5">
      <c r="A2435" s="3">
        <f>IF(E2435="","",COUNTA($E$1102:E2435))</f>
        <v>1250</v>
      </c>
      <c r="B2435" s="66" t="s">
        <v>495</v>
      </c>
      <c r="C2435" s="66" t="s">
        <v>1024</v>
      </c>
      <c r="D2435" s="78" t="s">
        <v>410</v>
      </c>
      <c r="E2435" s="35">
        <v>856000</v>
      </c>
      <c r="F2435" s="140"/>
      <c r="G2435" s="63"/>
    </row>
    <row r="2436" spans="1:7" ht="16.5">
      <c r="A2436" s="3">
        <f>IF(E2436="","",COUNTA($E$1102:E2436))</f>
        <v>1251</v>
      </c>
      <c r="B2436" s="66" t="s">
        <v>496</v>
      </c>
      <c r="C2436" s="66" t="s">
        <v>1024</v>
      </c>
      <c r="D2436" s="78" t="s">
        <v>410</v>
      </c>
      <c r="E2436" s="35">
        <v>1445000</v>
      </c>
      <c r="F2436" s="140"/>
      <c r="G2436" s="63"/>
    </row>
    <row r="2437" spans="1:7" ht="16.5">
      <c r="A2437" s="3">
        <f>IF(E2437="","",COUNTA($E$1102:E2437))</f>
        <v>1252</v>
      </c>
      <c r="B2437" s="66" t="s">
        <v>497</v>
      </c>
      <c r="C2437" s="66" t="s">
        <v>1024</v>
      </c>
      <c r="D2437" s="78" t="s">
        <v>410</v>
      </c>
      <c r="E2437" s="35">
        <v>1605000</v>
      </c>
      <c r="F2437" s="140"/>
      <c r="G2437" s="63"/>
    </row>
    <row r="2438" spans="1:7" ht="16.5">
      <c r="A2438" s="3">
        <f>IF(E2438="","",COUNTA($E$1102:E2438))</f>
        <v>1253</v>
      </c>
      <c r="B2438" s="66" t="s">
        <v>498</v>
      </c>
      <c r="C2438" s="66" t="s">
        <v>1024</v>
      </c>
      <c r="D2438" s="78" t="s">
        <v>410</v>
      </c>
      <c r="E2438" s="35">
        <v>1605000</v>
      </c>
      <c r="F2438" s="140"/>
      <c r="G2438" s="63"/>
    </row>
    <row r="2439" spans="1:7" ht="33">
      <c r="A2439" s="3">
        <f>IF(E2439="","",COUNTA($E$1102:E2439))</f>
        <v>1254</v>
      </c>
      <c r="B2439" s="66" t="s">
        <v>499</v>
      </c>
      <c r="C2439" s="66" t="s">
        <v>1024</v>
      </c>
      <c r="D2439" s="78" t="s">
        <v>410</v>
      </c>
      <c r="E2439" s="35">
        <v>1766000</v>
      </c>
      <c r="F2439" s="140"/>
      <c r="G2439" s="63"/>
    </row>
    <row r="2440" spans="1:7" ht="16.5">
      <c r="A2440" s="3">
        <f>IF(E2440="","",COUNTA($E$1102:E2440))</f>
        <v>1255</v>
      </c>
      <c r="B2440" s="66" t="s">
        <v>500</v>
      </c>
      <c r="C2440" s="66" t="s">
        <v>1024</v>
      </c>
      <c r="D2440" s="78" t="s">
        <v>410</v>
      </c>
      <c r="E2440" s="35">
        <v>1926000</v>
      </c>
      <c r="F2440" s="140"/>
      <c r="G2440" s="63"/>
    </row>
    <row r="2441" spans="1:7" ht="16.5">
      <c r="A2441" s="3">
        <f>IF(E2441="","",COUNTA($E$1102:E2441))</f>
        <v>1256</v>
      </c>
      <c r="B2441" s="66" t="s">
        <v>501</v>
      </c>
      <c r="C2441" s="66" t="s">
        <v>1024</v>
      </c>
      <c r="D2441" s="78" t="s">
        <v>410</v>
      </c>
      <c r="E2441" s="35">
        <v>2087000</v>
      </c>
      <c r="F2441" s="140"/>
      <c r="G2441" s="63"/>
    </row>
    <row r="2442" spans="1:7" ht="16.5">
      <c r="A2442" s="3">
        <f>IF(E2442="","",COUNTA($E$1102:E2442))</f>
        <v>1257</v>
      </c>
      <c r="B2442" s="66" t="s">
        <v>502</v>
      </c>
      <c r="C2442" s="66" t="s">
        <v>1024</v>
      </c>
      <c r="D2442" s="78" t="s">
        <v>410</v>
      </c>
      <c r="E2442" s="35">
        <v>2461000</v>
      </c>
      <c r="F2442" s="140"/>
      <c r="G2442" s="63"/>
    </row>
    <row r="2443" spans="1:7" ht="17.25">
      <c r="A2443" s="3">
        <f>IF(E2443="","",COUNTA($E$1102:E2443))</f>
      </c>
      <c r="B2443" s="83" t="s">
        <v>504</v>
      </c>
      <c r="C2443" s="66"/>
      <c r="D2443" s="78"/>
      <c r="E2443" s="35"/>
      <c r="F2443" s="140"/>
      <c r="G2443" s="63"/>
    </row>
    <row r="2444" spans="1:7" ht="16.5">
      <c r="A2444" s="3">
        <f>IF(E2444="","",COUNTA($E$1102:E2444))</f>
        <v>1258</v>
      </c>
      <c r="B2444" s="66" t="s">
        <v>484</v>
      </c>
      <c r="C2444" s="66" t="s">
        <v>1024</v>
      </c>
      <c r="D2444" s="78" t="s">
        <v>410</v>
      </c>
      <c r="E2444" s="35">
        <v>1305000</v>
      </c>
      <c r="F2444" s="140"/>
      <c r="G2444" s="63"/>
    </row>
    <row r="2445" spans="1:7" ht="16.5">
      <c r="A2445" s="3">
        <f>IF(E2445="","",COUNTA($E$1102:E2445))</f>
        <v>1259</v>
      </c>
      <c r="B2445" s="66" t="s">
        <v>471</v>
      </c>
      <c r="C2445" s="66" t="s">
        <v>1024</v>
      </c>
      <c r="D2445" s="78" t="s">
        <v>410</v>
      </c>
      <c r="E2445" s="35">
        <v>1498000</v>
      </c>
      <c r="F2445" s="140"/>
      <c r="G2445" s="63"/>
    </row>
    <row r="2446" spans="1:7" ht="16.5">
      <c r="A2446" s="3">
        <f>IF(E2446="","",COUNTA($E$1102:E2446))</f>
        <v>1260</v>
      </c>
      <c r="B2446" s="66" t="s">
        <v>472</v>
      </c>
      <c r="C2446" s="66" t="s">
        <v>1024</v>
      </c>
      <c r="D2446" s="78" t="s">
        <v>410</v>
      </c>
      <c r="E2446" s="35">
        <v>1605000</v>
      </c>
      <c r="F2446" s="140"/>
      <c r="G2446" s="63"/>
    </row>
    <row r="2447" spans="1:7" ht="16.5">
      <c r="A2447" s="3">
        <f>IF(E2447="","",COUNTA($E$1102:E2447))</f>
        <v>1261</v>
      </c>
      <c r="B2447" s="66" t="s">
        <v>473</v>
      </c>
      <c r="C2447" s="66" t="s">
        <v>1024</v>
      </c>
      <c r="D2447" s="78" t="s">
        <v>410</v>
      </c>
      <c r="E2447" s="35">
        <v>2087000</v>
      </c>
      <c r="F2447" s="140"/>
      <c r="G2447" s="63"/>
    </row>
    <row r="2448" spans="1:7" ht="16.5">
      <c r="A2448" s="3">
        <f>IF(E2448="","",COUNTA($E$1102:E2448))</f>
        <v>1262</v>
      </c>
      <c r="B2448" s="66" t="s">
        <v>474</v>
      </c>
      <c r="C2448" s="66" t="s">
        <v>1024</v>
      </c>
      <c r="D2448" s="78" t="s">
        <v>410</v>
      </c>
      <c r="E2448" s="35">
        <v>2247000</v>
      </c>
      <c r="F2448" s="140"/>
      <c r="G2448" s="63"/>
    </row>
    <row r="2449" spans="1:7" ht="16.5">
      <c r="A2449" s="3">
        <f>IF(E2449="","",COUNTA($E$1102:E2449))</f>
        <v>1263</v>
      </c>
      <c r="B2449" s="66" t="s">
        <v>475</v>
      </c>
      <c r="C2449" s="66" t="s">
        <v>1024</v>
      </c>
      <c r="D2449" s="78" t="s">
        <v>410</v>
      </c>
      <c r="E2449" s="35">
        <v>2975000</v>
      </c>
      <c r="F2449" s="140"/>
      <c r="G2449" s="63"/>
    </row>
    <row r="2450" spans="1:7" ht="16.5">
      <c r="A2450" s="3">
        <f>IF(E2450="","",COUNTA($E$1102:E2450))</f>
        <v>1264</v>
      </c>
      <c r="B2450" s="66" t="s">
        <v>476</v>
      </c>
      <c r="C2450" s="66" t="s">
        <v>1024</v>
      </c>
      <c r="D2450" s="78" t="s">
        <v>410</v>
      </c>
      <c r="E2450" s="35">
        <v>2675000</v>
      </c>
      <c r="F2450" s="140"/>
      <c r="G2450" s="63"/>
    </row>
    <row r="2451" spans="1:7" ht="16.5">
      <c r="A2451" s="3">
        <f>IF(E2451="","",COUNTA($E$1102:E2451))</f>
        <v>1265</v>
      </c>
      <c r="B2451" s="66" t="s">
        <v>477</v>
      </c>
      <c r="C2451" s="66" t="s">
        <v>1024</v>
      </c>
      <c r="D2451" s="78" t="s">
        <v>410</v>
      </c>
      <c r="E2451" s="35">
        <v>2889000</v>
      </c>
      <c r="F2451" s="140"/>
      <c r="G2451" s="63"/>
    </row>
    <row r="2452" spans="1:7" ht="16.5">
      <c r="A2452" s="3">
        <f>IF(E2452="","",COUNTA($E$1102:E2452))</f>
        <v>1266</v>
      </c>
      <c r="B2452" s="66" t="s">
        <v>478</v>
      </c>
      <c r="C2452" s="66" t="s">
        <v>1024</v>
      </c>
      <c r="D2452" s="78" t="s">
        <v>410</v>
      </c>
      <c r="E2452" s="35">
        <v>3424000</v>
      </c>
      <c r="F2452" s="140"/>
      <c r="G2452" s="63"/>
    </row>
    <row r="2453" spans="1:7" ht="16.5">
      <c r="A2453" s="3">
        <f>IF(E2453="","",COUNTA($E$1102:E2453))</f>
        <v>1267</v>
      </c>
      <c r="B2453" s="66" t="s">
        <v>479</v>
      </c>
      <c r="C2453" s="66" t="s">
        <v>1024</v>
      </c>
      <c r="D2453" s="78" t="s">
        <v>410</v>
      </c>
      <c r="E2453" s="35">
        <v>2889000</v>
      </c>
      <c r="F2453" s="140"/>
      <c r="G2453" s="63"/>
    </row>
    <row r="2454" spans="1:7" ht="16.5">
      <c r="A2454" s="3">
        <f>IF(E2454="","",COUNTA($E$1102:E2454))</f>
        <v>1268</v>
      </c>
      <c r="B2454" s="66" t="s">
        <v>480</v>
      </c>
      <c r="C2454" s="66" t="s">
        <v>1024</v>
      </c>
      <c r="D2454" s="78" t="s">
        <v>410</v>
      </c>
      <c r="E2454" s="35">
        <v>3103000</v>
      </c>
      <c r="F2454" s="140"/>
      <c r="G2454" s="63"/>
    </row>
    <row r="2455" spans="1:7" ht="16.5">
      <c r="A2455" s="3">
        <f>IF(E2455="","",COUNTA($E$1102:E2455))</f>
        <v>1269</v>
      </c>
      <c r="B2455" s="66" t="s">
        <v>481</v>
      </c>
      <c r="C2455" s="66" t="s">
        <v>1024</v>
      </c>
      <c r="D2455" s="78" t="s">
        <v>410</v>
      </c>
      <c r="E2455" s="35">
        <v>3638000</v>
      </c>
      <c r="F2455" s="140"/>
      <c r="G2455" s="63"/>
    </row>
    <row r="2456" spans="1:7" ht="16.5">
      <c r="A2456" s="3">
        <f>IF(E2456="","",COUNTA($E$1102:E2456))</f>
        <v>1270</v>
      </c>
      <c r="B2456" s="66" t="s">
        <v>482</v>
      </c>
      <c r="C2456" s="66" t="s">
        <v>1024</v>
      </c>
      <c r="D2456" s="78" t="s">
        <v>410</v>
      </c>
      <c r="E2456" s="35">
        <v>3745000</v>
      </c>
      <c r="F2456" s="140"/>
      <c r="G2456" s="63"/>
    </row>
    <row r="2457" spans="1:7" ht="17.25">
      <c r="A2457" s="3">
        <f>IF(E2457="","",COUNTA($E$1102:E2457))</f>
      </c>
      <c r="B2457" s="83" t="s">
        <v>505</v>
      </c>
      <c r="C2457" s="66"/>
      <c r="D2457" s="78"/>
      <c r="E2457" s="35"/>
      <c r="F2457" s="140"/>
      <c r="G2457" s="63"/>
    </row>
    <row r="2458" spans="1:7" ht="16.5">
      <c r="A2458" s="3">
        <f>IF(E2458="","",COUNTA($E$1102:E2458))</f>
        <v>1271</v>
      </c>
      <c r="B2458" s="66" t="s">
        <v>484</v>
      </c>
      <c r="C2458" s="66" t="s">
        <v>1024</v>
      </c>
      <c r="D2458" s="78" t="s">
        <v>410</v>
      </c>
      <c r="E2458" s="35">
        <v>1412000</v>
      </c>
      <c r="F2458" s="140"/>
      <c r="G2458" s="63"/>
    </row>
    <row r="2459" spans="1:7" ht="16.5">
      <c r="A2459" s="3">
        <f>IF(E2459="","",COUNTA($E$1102:E2459))</f>
        <v>1272</v>
      </c>
      <c r="B2459" s="66" t="s">
        <v>471</v>
      </c>
      <c r="C2459" s="66" t="s">
        <v>1024</v>
      </c>
      <c r="D2459" s="78" t="s">
        <v>410</v>
      </c>
      <c r="E2459" s="35">
        <v>1605000</v>
      </c>
      <c r="F2459" s="140"/>
      <c r="G2459" s="63"/>
    </row>
    <row r="2460" spans="1:7" ht="16.5">
      <c r="A2460" s="3">
        <f>IF(E2460="","",COUNTA($E$1102:E2460))</f>
        <v>1273</v>
      </c>
      <c r="B2460" s="66" t="s">
        <v>472</v>
      </c>
      <c r="C2460" s="66" t="s">
        <v>1024</v>
      </c>
      <c r="D2460" s="78" t="s">
        <v>410</v>
      </c>
      <c r="E2460" s="35">
        <v>1819000</v>
      </c>
      <c r="F2460" s="140"/>
      <c r="G2460" s="63"/>
    </row>
    <row r="2461" spans="1:7" ht="16.5">
      <c r="A2461" s="3">
        <f>IF(E2461="","",COUNTA($E$1102:E2461))</f>
        <v>1274</v>
      </c>
      <c r="B2461" s="66" t="s">
        <v>473</v>
      </c>
      <c r="C2461" s="66" t="s">
        <v>1024</v>
      </c>
      <c r="D2461" s="78" t="s">
        <v>410</v>
      </c>
      <c r="E2461" s="35">
        <v>2536000</v>
      </c>
      <c r="F2461" s="140"/>
      <c r="G2461" s="63"/>
    </row>
    <row r="2462" spans="1:7" ht="16.5">
      <c r="A2462" s="3">
        <f>IF(E2462="","",COUNTA($E$1102:E2462))</f>
        <v>1275</v>
      </c>
      <c r="B2462" s="66" t="s">
        <v>474</v>
      </c>
      <c r="C2462" s="66" t="s">
        <v>1024</v>
      </c>
      <c r="D2462" s="78" t="s">
        <v>410</v>
      </c>
      <c r="E2462" s="35">
        <v>2782000</v>
      </c>
      <c r="F2462" s="140"/>
      <c r="G2462" s="63"/>
    </row>
    <row r="2463" spans="1:7" ht="16.5">
      <c r="A2463" s="3">
        <f>IF(E2463="","",COUNTA($E$1102:E2463))</f>
        <v>1276</v>
      </c>
      <c r="B2463" s="66" t="s">
        <v>475</v>
      </c>
      <c r="C2463" s="66" t="s">
        <v>1024</v>
      </c>
      <c r="D2463" s="78" t="s">
        <v>410</v>
      </c>
      <c r="E2463" s="35">
        <v>2975000</v>
      </c>
      <c r="F2463" s="140"/>
      <c r="G2463" s="63"/>
    </row>
    <row r="2464" spans="1:7" ht="16.5">
      <c r="A2464" s="3">
        <f>IF(E2464="","",COUNTA($E$1102:E2464))</f>
        <v>1277</v>
      </c>
      <c r="B2464" s="66" t="s">
        <v>476</v>
      </c>
      <c r="C2464" s="66" t="s">
        <v>1024</v>
      </c>
      <c r="D2464" s="78" t="s">
        <v>410</v>
      </c>
      <c r="E2464" s="35">
        <v>2782000</v>
      </c>
      <c r="F2464" s="140"/>
      <c r="G2464" s="63"/>
    </row>
    <row r="2465" spans="1:7" ht="16.5">
      <c r="A2465" s="3">
        <f>IF(E2465="","",COUNTA($E$1102:E2465))</f>
        <v>1278</v>
      </c>
      <c r="B2465" s="66" t="s">
        <v>477</v>
      </c>
      <c r="C2465" s="66" t="s">
        <v>1024</v>
      </c>
      <c r="D2465" s="78" t="s">
        <v>410</v>
      </c>
      <c r="E2465" s="35">
        <v>3103000</v>
      </c>
      <c r="F2465" s="140"/>
      <c r="G2465" s="63"/>
    </row>
    <row r="2466" spans="1:7" ht="16.5">
      <c r="A2466" s="3">
        <f>IF(E2466="","",COUNTA($E$1102:E2466))</f>
        <v>1279</v>
      </c>
      <c r="B2466" s="66" t="s">
        <v>478</v>
      </c>
      <c r="C2466" s="66" t="s">
        <v>1024</v>
      </c>
      <c r="D2466" s="78" t="s">
        <v>410</v>
      </c>
      <c r="E2466" s="35">
        <v>3638000</v>
      </c>
      <c r="F2466" s="140"/>
      <c r="G2466" s="63"/>
    </row>
    <row r="2467" spans="1:7" ht="16.5">
      <c r="A2467" s="3">
        <f>IF(E2467="","",COUNTA($E$1102:E2467))</f>
        <v>1280</v>
      </c>
      <c r="B2467" s="66" t="s">
        <v>479</v>
      </c>
      <c r="C2467" s="66" t="s">
        <v>1024</v>
      </c>
      <c r="D2467" s="78" t="s">
        <v>410</v>
      </c>
      <c r="E2467" s="35">
        <v>3317000</v>
      </c>
      <c r="F2467" s="140"/>
      <c r="G2467" s="63"/>
    </row>
    <row r="2468" spans="1:7" ht="16.5">
      <c r="A2468" s="3">
        <f>IF(E2468="","",COUNTA($E$1102:E2468))</f>
        <v>1281</v>
      </c>
      <c r="B2468" s="66" t="s">
        <v>480</v>
      </c>
      <c r="C2468" s="66" t="s">
        <v>1024</v>
      </c>
      <c r="D2468" s="78" t="s">
        <v>410</v>
      </c>
      <c r="E2468" s="35">
        <v>3745000</v>
      </c>
      <c r="F2468" s="140"/>
      <c r="G2468" s="63"/>
    </row>
    <row r="2469" spans="1:7" ht="16.5">
      <c r="A2469" s="3">
        <f>IF(E2469="","",COUNTA($E$1102:E2469))</f>
        <v>1282</v>
      </c>
      <c r="B2469" s="66" t="s">
        <v>481</v>
      </c>
      <c r="C2469" s="66" t="s">
        <v>1024</v>
      </c>
      <c r="D2469" s="78" t="s">
        <v>410</v>
      </c>
      <c r="E2469" s="35">
        <v>3959000</v>
      </c>
      <c r="F2469" s="140"/>
      <c r="G2469" s="63"/>
    </row>
    <row r="2470" spans="1:7" ht="16.5">
      <c r="A2470" s="3">
        <f>IF(E2470="","",COUNTA($E$1102:E2470))</f>
        <v>1283</v>
      </c>
      <c r="B2470" s="66" t="s">
        <v>482</v>
      </c>
      <c r="C2470" s="66" t="s">
        <v>1024</v>
      </c>
      <c r="D2470" s="78" t="s">
        <v>410</v>
      </c>
      <c r="E2470" s="35">
        <v>4227000</v>
      </c>
      <c r="F2470" s="140"/>
      <c r="G2470" s="63"/>
    </row>
    <row r="2471" spans="1:7" ht="17.25">
      <c r="A2471" s="3">
        <f>IF(E2471="","",COUNTA($E$1102:E2471))</f>
      </c>
      <c r="B2471" s="83" t="s">
        <v>506</v>
      </c>
      <c r="C2471" s="66"/>
      <c r="D2471" s="78"/>
      <c r="E2471" s="35"/>
      <c r="F2471" s="140"/>
      <c r="G2471" s="63"/>
    </row>
    <row r="2472" spans="1:7" ht="16.5">
      <c r="A2472" s="3">
        <f>IF(E2472="","",COUNTA($E$1102:E2472))</f>
        <v>1284</v>
      </c>
      <c r="B2472" s="66" t="s">
        <v>484</v>
      </c>
      <c r="C2472" s="66" t="s">
        <v>1024</v>
      </c>
      <c r="D2472" s="78" t="s">
        <v>410</v>
      </c>
      <c r="E2472" s="35">
        <v>1177000</v>
      </c>
      <c r="F2472" s="140"/>
      <c r="G2472" s="63"/>
    </row>
    <row r="2473" spans="1:7" ht="16.5">
      <c r="A2473" s="3">
        <f>IF(E2473="","",COUNTA($E$1102:E2473))</f>
        <v>1285</v>
      </c>
      <c r="B2473" s="66" t="s">
        <v>471</v>
      </c>
      <c r="C2473" s="66" t="s">
        <v>1024</v>
      </c>
      <c r="D2473" s="78" t="s">
        <v>410</v>
      </c>
      <c r="E2473" s="35">
        <v>1284000</v>
      </c>
      <c r="F2473" s="140"/>
      <c r="G2473" s="63"/>
    </row>
    <row r="2474" spans="1:7" ht="16.5">
      <c r="A2474" s="3">
        <f>IF(E2474="","",COUNTA($E$1102:E2474))</f>
        <v>1286</v>
      </c>
      <c r="B2474" s="66" t="s">
        <v>472</v>
      </c>
      <c r="C2474" s="66" t="s">
        <v>1024</v>
      </c>
      <c r="D2474" s="78" t="s">
        <v>410</v>
      </c>
      <c r="E2474" s="35">
        <v>1391000</v>
      </c>
      <c r="F2474" s="140"/>
      <c r="G2474" s="63"/>
    </row>
    <row r="2475" spans="1:7" ht="16.5">
      <c r="A2475" s="3">
        <f>IF(E2475="","",COUNTA($E$1102:E2475))</f>
        <v>1287</v>
      </c>
      <c r="B2475" s="66" t="s">
        <v>473</v>
      </c>
      <c r="C2475" s="66" t="s">
        <v>1024</v>
      </c>
      <c r="D2475" s="78" t="s">
        <v>410</v>
      </c>
      <c r="E2475" s="35">
        <v>2012000</v>
      </c>
      <c r="F2475" s="140"/>
      <c r="G2475" s="63"/>
    </row>
    <row r="2476" spans="1:7" ht="16.5">
      <c r="A2476" s="3">
        <f>IF(E2476="","",COUNTA($E$1102:E2476))</f>
        <v>1288</v>
      </c>
      <c r="B2476" s="66" t="s">
        <v>474</v>
      </c>
      <c r="C2476" s="66" t="s">
        <v>1024</v>
      </c>
      <c r="D2476" s="78" t="s">
        <v>410</v>
      </c>
      <c r="E2476" s="35">
        <v>2140000</v>
      </c>
      <c r="F2476" s="140"/>
      <c r="G2476" s="63"/>
    </row>
    <row r="2477" spans="1:7" ht="16.5">
      <c r="A2477" s="3">
        <f>IF(E2477="","",COUNTA($E$1102:E2477))</f>
        <v>1289</v>
      </c>
      <c r="B2477" s="66" t="s">
        <v>475</v>
      </c>
      <c r="C2477" s="66" t="s">
        <v>1024</v>
      </c>
      <c r="D2477" s="78" t="s">
        <v>410</v>
      </c>
      <c r="E2477" s="35">
        <v>2782000</v>
      </c>
      <c r="F2477" s="140"/>
      <c r="G2477" s="63"/>
    </row>
    <row r="2478" spans="1:7" ht="16.5">
      <c r="A2478" s="3">
        <f>IF(E2478="","",COUNTA($E$1102:E2478))</f>
        <v>1290</v>
      </c>
      <c r="B2478" s="66" t="s">
        <v>479</v>
      </c>
      <c r="C2478" s="66" t="s">
        <v>1024</v>
      </c>
      <c r="D2478" s="78" t="s">
        <v>410</v>
      </c>
      <c r="E2478" s="35">
        <v>2782000</v>
      </c>
      <c r="F2478" s="140"/>
      <c r="G2478" s="63"/>
    </row>
    <row r="2479" spans="1:7" ht="16.5">
      <c r="A2479" s="3">
        <f>IF(E2479="","",COUNTA($E$1102:E2479))</f>
        <v>1291</v>
      </c>
      <c r="B2479" s="66" t="s">
        <v>480</v>
      </c>
      <c r="C2479" s="66" t="s">
        <v>1024</v>
      </c>
      <c r="D2479" s="78" t="s">
        <v>410</v>
      </c>
      <c r="E2479" s="35">
        <v>3050000</v>
      </c>
      <c r="F2479" s="140"/>
      <c r="G2479" s="63"/>
    </row>
    <row r="2480" spans="1:7" ht="16.5">
      <c r="A2480" s="3">
        <f>IF(E2480="","",COUNTA($E$1102:E2480))</f>
        <v>1292</v>
      </c>
      <c r="B2480" s="66" t="s">
        <v>481</v>
      </c>
      <c r="C2480" s="66" t="s">
        <v>1024</v>
      </c>
      <c r="D2480" s="78" t="s">
        <v>410</v>
      </c>
      <c r="E2480" s="35">
        <v>3210000</v>
      </c>
      <c r="F2480" s="140"/>
      <c r="G2480" s="63"/>
    </row>
    <row r="2481" spans="1:7" ht="16.5">
      <c r="A2481" s="3">
        <f>IF(E2481="","",COUNTA($E$1102:E2481))</f>
        <v>1293</v>
      </c>
      <c r="B2481" s="66" t="s">
        <v>482</v>
      </c>
      <c r="C2481" s="66" t="s">
        <v>1024</v>
      </c>
      <c r="D2481" s="78" t="s">
        <v>410</v>
      </c>
      <c r="E2481" s="35">
        <v>3424000</v>
      </c>
      <c r="F2481" s="140"/>
      <c r="G2481" s="63"/>
    </row>
    <row r="2482" spans="1:7" ht="33">
      <c r="A2482" s="3">
        <f>IF(E2482="","",COUNTA($E$1102:E2482))</f>
      </c>
      <c r="B2482" s="83" t="s">
        <v>507</v>
      </c>
      <c r="C2482" s="66"/>
      <c r="D2482" s="78" t="s">
        <v>508</v>
      </c>
      <c r="E2482" s="35"/>
      <c r="F2482" s="140"/>
      <c r="G2482" s="63"/>
    </row>
    <row r="2483" spans="1:7" ht="33">
      <c r="A2483" s="3">
        <f>IF(E2483="","",COUNTA($E$1102:E2483))</f>
        <v>1294</v>
      </c>
      <c r="B2483" s="66" t="s">
        <v>509</v>
      </c>
      <c r="C2483" s="66" t="s">
        <v>1024</v>
      </c>
      <c r="D2483" s="78" t="s">
        <v>410</v>
      </c>
      <c r="E2483" s="35">
        <v>9500000</v>
      </c>
      <c r="F2483" s="140"/>
      <c r="G2483" s="63"/>
    </row>
    <row r="2484" spans="1:7" ht="33">
      <c r="A2484" s="3">
        <f>IF(E2484="","",COUNTA($E$1102:E2484))</f>
        <v>1295</v>
      </c>
      <c r="B2484" s="66" t="s">
        <v>510</v>
      </c>
      <c r="C2484" s="66" t="s">
        <v>1024</v>
      </c>
      <c r="D2484" s="78" t="s">
        <v>511</v>
      </c>
      <c r="E2484" s="35">
        <v>7500000</v>
      </c>
      <c r="F2484" s="140"/>
      <c r="G2484" s="63"/>
    </row>
    <row r="2485" spans="1:7" ht="16.5">
      <c r="A2485" s="3">
        <f>IF(E2485="","",COUNTA($E$1102:E2485))</f>
      </c>
      <c r="B2485" s="66" t="s">
        <v>512</v>
      </c>
      <c r="C2485" s="66"/>
      <c r="D2485" s="78" t="s">
        <v>513</v>
      </c>
      <c r="E2485" s="35"/>
      <c r="F2485" s="140"/>
      <c r="G2485" s="63"/>
    </row>
    <row r="2486" spans="1:7" ht="16.5">
      <c r="A2486" s="3">
        <f>IF(E2486="","",COUNTA($E$1102:E2486))</f>
        <v>1296</v>
      </c>
      <c r="B2486" s="66" t="s">
        <v>514</v>
      </c>
      <c r="C2486" s="66" t="s">
        <v>1024</v>
      </c>
      <c r="D2486" s="78" t="s">
        <v>515</v>
      </c>
      <c r="E2486" s="35">
        <v>64000</v>
      </c>
      <c r="F2486" s="140"/>
      <c r="G2486" s="63"/>
    </row>
    <row r="2487" spans="1:7" ht="16.5">
      <c r="A2487" s="3">
        <f>IF(E2487="","",COUNTA($E$1102:E2487))</f>
        <v>1297</v>
      </c>
      <c r="B2487" s="66" t="s">
        <v>516</v>
      </c>
      <c r="C2487" s="66" t="s">
        <v>1024</v>
      </c>
      <c r="D2487" s="78" t="s">
        <v>515</v>
      </c>
      <c r="E2487" s="35">
        <v>70000</v>
      </c>
      <c r="F2487" s="140"/>
      <c r="G2487" s="63"/>
    </row>
    <row r="2488" spans="1:7" ht="16.5">
      <c r="A2488" s="3">
        <f>IF(E2488="","",COUNTA($E$1102:E2488))</f>
        <v>1298</v>
      </c>
      <c r="B2488" s="66" t="s">
        <v>517</v>
      </c>
      <c r="C2488" s="66" t="s">
        <v>1024</v>
      </c>
      <c r="D2488" s="78" t="s">
        <v>515</v>
      </c>
      <c r="E2488" s="35">
        <v>80000</v>
      </c>
      <c r="F2488" s="140"/>
      <c r="G2488" s="63"/>
    </row>
    <row r="2489" spans="1:7" ht="16.5">
      <c r="A2489" s="3">
        <f>IF(E2489="","",COUNTA($E$1102:E2489))</f>
        <v>1299</v>
      </c>
      <c r="B2489" s="66" t="s">
        <v>518</v>
      </c>
      <c r="C2489" s="66" t="s">
        <v>1024</v>
      </c>
      <c r="D2489" s="78" t="s">
        <v>515</v>
      </c>
      <c r="E2489" s="35">
        <v>123000</v>
      </c>
      <c r="F2489" s="140"/>
      <c r="G2489" s="63"/>
    </row>
    <row r="2490" spans="1:7" ht="16.5">
      <c r="A2490" s="3">
        <f>IF(E2490="","",COUNTA($E$1102:E2490))</f>
        <v>1300</v>
      </c>
      <c r="B2490" s="66" t="s">
        <v>519</v>
      </c>
      <c r="C2490" s="66" t="s">
        <v>1024</v>
      </c>
      <c r="D2490" s="78" t="s">
        <v>515</v>
      </c>
      <c r="E2490" s="35">
        <v>139000</v>
      </c>
      <c r="F2490" s="140"/>
      <c r="G2490" s="63"/>
    </row>
    <row r="2491" spans="1:7" ht="33">
      <c r="A2491" s="3">
        <f>IF(E2491="","",COUNTA($E$1102:E2491))</f>
        <v>1301</v>
      </c>
      <c r="B2491" s="66" t="s">
        <v>520</v>
      </c>
      <c r="C2491" s="66" t="s">
        <v>1024</v>
      </c>
      <c r="D2491" s="78" t="s">
        <v>515</v>
      </c>
      <c r="E2491" s="35">
        <v>1017000</v>
      </c>
      <c r="F2491" s="140"/>
      <c r="G2491" s="63"/>
    </row>
    <row r="2492" spans="1:7" ht="33">
      <c r="A2492" s="3">
        <f>IF(E2492="","",COUNTA($E$1102:E2492))</f>
        <v>1302</v>
      </c>
      <c r="B2492" s="66" t="s">
        <v>521</v>
      </c>
      <c r="C2492" s="66" t="s">
        <v>1024</v>
      </c>
      <c r="D2492" s="78" t="s">
        <v>515</v>
      </c>
      <c r="E2492" s="35">
        <v>1070000</v>
      </c>
      <c r="F2492" s="140"/>
      <c r="G2492" s="63"/>
    </row>
    <row r="2493" spans="1:7" ht="33">
      <c r="A2493" s="3">
        <f>IF(E2493="","",COUNTA($E$1102:E2493))</f>
        <v>1303</v>
      </c>
      <c r="B2493" s="66" t="s">
        <v>522</v>
      </c>
      <c r="C2493" s="66" t="s">
        <v>1024</v>
      </c>
      <c r="D2493" s="78" t="s">
        <v>515</v>
      </c>
      <c r="E2493" s="35">
        <v>1230000</v>
      </c>
      <c r="F2493" s="140"/>
      <c r="G2493" s="63"/>
    </row>
    <row r="2494" spans="1:7" ht="33">
      <c r="A2494" s="3">
        <f>IF(E2494="","",COUNTA($E$1102:E2494))</f>
        <v>1304</v>
      </c>
      <c r="B2494" s="66" t="s">
        <v>523</v>
      </c>
      <c r="C2494" s="66" t="s">
        <v>1024</v>
      </c>
      <c r="D2494" s="78" t="s">
        <v>515</v>
      </c>
      <c r="E2494" s="35">
        <v>1390000</v>
      </c>
      <c r="F2494" s="140"/>
      <c r="G2494" s="63"/>
    </row>
    <row r="2495" spans="1:7" ht="33">
      <c r="A2495" s="3">
        <f>IF(E2495="","",COUNTA($E$1102:E2495))</f>
        <v>1305</v>
      </c>
      <c r="B2495" s="66" t="s">
        <v>524</v>
      </c>
      <c r="C2495" s="66" t="s">
        <v>1024</v>
      </c>
      <c r="D2495" s="78" t="s">
        <v>515</v>
      </c>
      <c r="E2495" s="35">
        <v>1605000</v>
      </c>
      <c r="F2495" s="140"/>
      <c r="G2495" s="63"/>
    </row>
    <row r="2496" spans="1:7" ht="33">
      <c r="A2496" s="3">
        <f>IF(E2496="","",COUNTA($E$1102:E2496))</f>
        <v>1306</v>
      </c>
      <c r="B2496" s="66" t="s">
        <v>525</v>
      </c>
      <c r="C2496" s="66" t="s">
        <v>1024</v>
      </c>
      <c r="D2496" s="78" t="s">
        <v>515</v>
      </c>
      <c r="E2496" s="35">
        <v>1819000</v>
      </c>
      <c r="F2496" s="140"/>
      <c r="G2496" s="63"/>
    </row>
    <row r="2497" spans="1:7" ht="33">
      <c r="A2497" s="3">
        <f>IF(E2497="","",COUNTA($E$1102:E2497))</f>
        <v>1307</v>
      </c>
      <c r="B2497" s="66" t="s">
        <v>526</v>
      </c>
      <c r="C2497" s="66" t="s">
        <v>1024</v>
      </c>
      <c r="D2497" s="78" t="s">
        <v>515</v>
      </c>
      <c r="E2497" s="35">
        <v>2033000</v>
      </c>
      <c r="F2497" s="140"/>
      <c r="G2497" s="63"/>
    </row>
    <row r="2498" spans="1:7" ht="33">
      <c r="A2498" s="3">
        <f>IF(E2498="","",COUNTA($E$1102:E2498))</f>
        <v>1308</v>
      </c>
      <c r="B2498" s="66" t="s">
        <v>527</v>
      </c>
      <c r="C2498" s="66" t="s">
        <v>1024</v>
      </c>
      <c r="D2498" s="78" t="s">
        <v>515</v>
      </c>
      <c r="E2498" s="35">
        <v>2460000</v>
      </c>
      <c r="F2498" s="140"/>
      <c r="G2498" s="63"/>
    </row>
    <row r="2499" spans="1:7" ht="33">
      <c r="A2499" s="3">
        <f>IF(E2499="","",COUNTA($E$1102:E2499))</f>
        <v>1309</v>
      </c>
      <c r="B2499" s="66" t="s">
        <v>528</v>
      </c>
      <c r="C2499" s="66" t="s">
        <v>1024</v>
      </c>
      <c r="D2499" s="78" t="s">
        <v>515</v>
      </c>
      <c r="E2499" s="35">
        <v>2675000</v>
      </c>
      <c r="F2499" s="140"/>
      <c r="G2499" s="63"/>
    </row>
    <row r="2500" spans="1:7" ht="33">
      <c r="A2500" s="3">
        <f>IF(E2500="","",COUNTA($E$1102:E2500))</f>
        <v>1310</v>
      </c>
      <c r="B2500" s="66" t="s">
        <v>529</v>
      </c>
      <c r="C2500" s="66" t="s">
        <v>1024</v>
      </c>
      <c r="D2500" s="78" t="s">
        <v>515</v>
      </c>
      <c r="E2500" s="35">
        <v>2889000</v>
      </c>
      <c r="F2500" s="140"/>
      <c r="G2500" s="63"/>
    </row>
    <row r="2501" spans="1:7" ht="33">
      <c r="A2501" s="3">
        <f>IF(E2501="","",COUNTA($E$1102:E2501))</f>
        <v>1311</v>
      </c>
      <c r="B2501" s="66" t="s">
        <v>530</v>
      </c>
      <c r="C2501" s="66" t="s">
        <v>1024</v>
      </c>
      <c r="D2501" s="78" t="s">
        <v>515</v>
      </c>
      <c r="E2501" s="35">
        <v>3852000</v>
      </c>
      <c r="F2501" s="140"/>
      <c r="G2501" s="63"/>
    </row>
    <row r="2502" spans="1:7" ht="33">
      <c r="A2502" s="3">
        <f>IF(E2502="","",COUNTA($E$1102:E2502))</f>
        <v>1312</v>
      </c>
      <c r="B2502" s="66" t="s">
        <v>531</v>
      </c>
      <c r="C2502" s="66" t="s">
        <v>1024</v>
      </c>
      <c r="D2502" s="78" t="s">
        <v>515</v>
      </c>
      <c r="E2502" s="35">
        <v>4066000</v>
      </c>
      <c r="F2502" s="140"/>
      <c r="G2502" s="63"/>
    </row>
    <row r="2503" spans="1:7" ht="33">
      <c r="A2503" s="3">
        <f>IF(E2503="","",COUNTA($E$1102:E2503))</f>
        <v>1313</v>
      </c>
      <c r="B2503" s="66" t="s">
        <v>532</v>
      </c>
      <c r="C2503" s="66" t="s">
        <v>1024</v>
      </c>
      <c r="D2503" s="78" t="s">
        <v>515</v>
      </c>
      <c r="E2503" s="35">
        <v>4815000</v>
      </c>
      <c r="F2503" s="140"/>
      <c r="G2503" s="63"/>
    </row>
    <row r="2504" spans="1:7" ht="33">
      <c r="A2504" s="3">
        <f>IF(E2504="","",COUNTA($E$1102:E2504))</f>
        <v>1314</v>
      </c>
      <c r="B2504" s="66" t="s">
        <v>533</v>
      </c>
      <c r="C2504" s="66" t="s">
        <v>1024</v>
      </c>
      <c r="D2504" s="78" t="s">
        <v>515</v>
      </c>
      <c r="E2504" s="35">
        <v>5350000</v>
      </c>
      <c r="F2504" s="140"/>
      <c r="G2504" s="63"/>
    </row>
    <row r="2505" spans="1:7" ht="33">
      <c r="A2505" s="3">
        <f>IF(E2505="","",COUNTA($E$1102:E2505))</f>
        <v>1315</v>
      </c>
      <c r="B2505" s="66" t="s">
        <v>534</v>
      </c>
      <c r="C2505" s="66" t="s">
        <v>1024</v>
      </c>
      <c r="D2505" s="78" t="s">
        <v>515</v>
      </c>
      <c r="E2505" s="35">
        <v>6420000</v>
      </c>
      <c r="F2505" s="140"/>
      <c r="G2505" s="63"/>
    </row>
    <row r="2506" spans="1:7" ht="33">
      <c r="A2506" s="3">
        <f>IF(E2506="","",COUNTA($E$1102:E2506))</f>
        <v>1316</v>
      </c>
      <c r="B2506" s="66" t="s">
        <v>535</v>
      </c>
      <c r="C2506" s="66" t="s">
        <v>1024</v>
      </c>
      <c r="D2506" s="78" t="s">
        <v>515</v>
      </c>
      <c r="E2506" s="35">
        <v>7276000</v>
      </c>
      <c r="F2506" s="140"/>
      <c r="G2506" s="63"/>
    </row>
    <row r="2507" spans="1:6" ht="16.5">
      <c r="A2507" s="31" t="s">
        <v>775</v>
      </c>
      <c r="B2507" s="52" t="s">
        <v>2592</v>
      </c>
      <c r="C2507" s="28"/>
      <c r="E2507" s="14"/>
      <c r="F2507" s="141"/>
    </row>
    <row r="2508" spans="1:6" ht="17.25">
      <c r="A2508" s="3">
        <f>IF(E2508="","",COUNTA($E$2508:E2508))</f>
      </c>
      <c r="B2508" s="57" t="s">
        <v>2593</v>
      </c>
      <c r="C2508" s="32"/>
      <c r="E2508" s="33"/>
      <c r="F2508" s="142" t="s">
        <v>315</v>
      </c>
    </row>
    <row r="2509" spans="1:6" ht="33">
      <c r="A2509" s="3">
        <f>IF(E2509="","",COUNTA($E$2508:E2509))</f>
        <v>1</v>
      </c>
      <c r="B2509" s="58" t="s">
        <v>2542</v>
      </c>
      <c r="C2509" s="34" t="s">
        <v>1033</v>
      </c>
      <c r="E2509" s="35">
        <v>7100000</v>
      </c>
      <c r="F2509" s="142"/>
    </row>
    <row r="2510" spans="1:6" ht="33">
      <c r="A2510" s="3">
        <f>IF(E2510="","",COUNTA($E$2508:E2510))</f>
        <v>2</v>
      </c>
      <c r="B2510" s="58" t="s">
        <v>2543</v>
      </c>
      <c r="C2510" s="34" t="s">
        <v>1033</v>
      </c>
      <c r="E2510" s="35">
        <v>7388000</v>
      </c>
      <c r="F2510" s="142"/>
    </row>
    <row r="2511" spans="1:6" ht="33">
      <c r="A2511" s="3">
        <f>IF(E2511="","",COUNTA($E$2508:E2511))</f>
        <v>3</v>
      </c>
      <c r="B2511" s="58" t="s">
        <v>2544</v>
      </c>
      <c r="C2511" s="34" t="s">
        <v>1033</v>
      </c>
      <c r="E2511" s="35">
        <v>7420000</v>
      </c>
      <c r="F2511" s="142"/>
    </row>
    <row r="2512" spans="1:6" ht="33">
      <c r="A2512" s="3">
        <f>IF(E2512="","",COUNTA($E$2508:E2512))</f>
        <v>4</v>
      </c>
      <c r="B2512" s="58" t="s">
        <v>2545</v>
      </c>
      <c r="C2512" s="34" t="s">
        <v>1033</v>
      </c>
      <c r="E2512" s="35">
        <v>8240000</v>
      </c>
      <c r="F2512" s="142"/>
    </row>
    <row r="2513" spans="1:6" ht="33">
      <c r="A2513" s="3">
        <f>IF(E2513="","",COUNTA($E$2508:E2513))</f>
        <v>5</v>
      </c>
      <c r="B2513" s="58" t="s">
        <v>2546</v>
      </c>
      <c r="C2513" s="34" t="s">
        <v>1033</v>
      </c>
      <c r="E2513" s="35">
        <v>8750000</v>
      </c>
      <c r="F2513" s="142"/>
    </row>
    <row r="2514" spans="1:6" ht="33">
      <c r="A2514" s="3">
        <f>IF(E2514="","",COUNTA($E$2508:E2514))</f>
        <v>6</v>
      </c>
      <c r="B2514" s="58" t="s">
        <v>2547</v>
      </c>
      <c r="C2514" s="34" t="s">
        <v>1033</v>
      </c>
      <c r="E2514" s="35">
        <v>8800000</v>
      </c>
      <c r="F2514" s="142"/>
    </row>
    <row r="2515" spans="1:6" ht="33">
      <c r="A2515" s="3">
        <f>IF(E2515="","",COUNTA($E$2508:E2515))</f>
        <v>7</v>
      </c>
      <c r="B2515" s="58" t="s">
        <v>2548</v>
      </c>
      <c r="C2515" s="34" t="s">
        <v>1033</v>
      </c>
      <c r="E2515" s="35">
        <v>9650000</v>
      </c>
      <c r="F2515" s="142"/>
    </row>
    <row r="2516" spans="1:6" ht="33">
      <c r="A2516" s="3">
        <f>IF(E2516="","",COUNTA($E$2508:E2516))</f>
        <v>8</v>
      </c>
      <c r="B2516" s="58" t="s">
        <v>2549</v>
      </c>
      <c r="C2516" s="34" t="s">
        <v>1033</v>
      </c>
      <c r="E2516" s="35">
        <v>11450000</v>
      </c>
      <c r="F2516" s="142"/>
    </row>
    <row r="2517" spans="1:6" ht="33">
      <c r="A2517" s="3">
        <f>IF(E2517="","",COUNTA($E$2508:E2517))</f>
        <v>9</v>
      </c>
      <c r="B2517" s="58" t="s">
        <v>2550</v>
      </c>
      <c r="C2517" s="34" t="s">
        <v>1033</v>
      </c>
      <c r="E2517" s="35">
        <v>12450000</v>
      </c>
      <c r="F2517" s="142"/>
    </row>
    <row r="2518" spans="1:6" ht="17.25">
      <c r="A2518" s="3">
        <f>IF(E2518="","",COUNTA($E$2508:E2518))</f>
      </c>
      <c r="B2518" s="57" t="s">
        <v>2594</v>
      </c>
      <c r="C2518" s="32"/>
      <c r="E2518" s="33"/>
      <c r="F2518" s="142" t="s">
        <v>314</v>
      </c>
    </row>
    <row r="2519" spans="1:6" ht="33">
      <c r="A2519" s="3">
        <f>IF(E2519="","",COUNTA($E$2508:E2519))</f>
        <v>10</v>
      </c>
      <c r="B2519" s="58" t="s">
        <v>2551</v>
      </c>
      <c r="C2519" s="34" t="s">
        <v>1033</v>
      </c>
      <c r="E2519" s="35">
        <v>12751000</v>
      </c>
      <c r="F2519" s="142"/>
    </row>
    <row r="2520" spans="1:6" ht="33">
      <c r="A2520" s="3">
        <f>IF(E2520="","",COUNTA($E$2508:E2520))</f>
        <v>11</v>
      </c>
      <c r="B2520" s="58" t="s">
        <v>2552</v>
      </c>
      <c r="C2520" s="34" t="s">
        <v>1033</v>
      </c>
      <c r="E2520" s="35">
        <v>14099700</v>
      </c>
      <c r="F2520" s="142"/>
    </row>
    <row r="2521" spans="1:6" ht="33">
      <c r="A2521" s="3">
        <f>IF(E2521="","",COUNTA($E$2508:E2521))</f>
        <v>12</v>
      </c>
      <c r="B2521" s="58" t="s">
        <v>2553</v>
      </c>
      <c r="C2521" s="34" t="s">
        <v>1033</v>
      </c>
      <c r="E2521" s="35">
        <v>14345000</v>
      </c>
      <c r="F2521" s="142"/>
    </row>
    <row r="2522" spans="1:6" ht="33">
      <c r="A2522" s="3">
        <f>IF(E2522="","",COUNTA($E$2508:E2522))</f>
        <v>13</v>
      </c>
      <c r="B2522" s="58" t="s">
        <v>2554</v>
      </c>
      <c r="C2522" s="34" t="s">
        <v>1033</v>
      </c>
      <c r="E2522" s="35">
        <v>15075700</v>
      </c>
      <c r="F2522" s="142"/>
    </row>
    <row r="2523" spans="1:6" ht="33">
      <c r="A2523" s="3">
        <f>IF(E2523="","",COUNTA($E$2508:E2523))</f>
        <v>14</v>
      </c>
      <c r="B2523" s="58" t="s">
        <v>2555</v>
      </c>
      <c r="C2523" s="34" t="s">
        <v>1033</v>
      </c>
      <c r="E2523" s="35">
        <v>15218700</v>
      </c>
      <c r="F2523" s="142"/>
    </row>
    <row r="2524" spans="1:6" ht="33">
      <c r="A2524" s="3">
        <f>IF(E2524="","",COUNTA($E$2508:E2524))</f>
        <v>15</v>
      </c>
      <c r="B2524" s="58" t="s">
        <v>2556</v>
      </c>
      <c r="C2524" s="34" t="s">
        <v>1033</v>
      </c>
      <c r="E2524" s="35">
        <v>15258000</v>
      </c>
      <c r="F2524" s="142"/>
    </row>
    <row r="2525" spans="1:6" ht="33">
      <c r="A2525" s="3">
        <f>IF(E2525="","",COUNTA($E$2508:E2525))</f>
        <v>16</v>
      </c>
      <c r="B2525" s="58" t="s">
        <v>2557</v>
      </c>
      <c r="C2525" s="34" t="s">
        <v>1033</v>
      </c>
      <c r="E2525" s="35">
        <v>19319300</v>
      </c>
      <c r="F2525" s="142"/>
    </row>
    <row r="2526" spans="1:6" ht="33">
      <c r="A2526" s="3">
        <f>IF(E2526="","",COUNTA($E$2508:E2526))</f>
        <v>17</v>
      </c>
      <c r="B2526" s="58" t="s">
        <v>2558</v>
      </c>
      <c r="C2526" s="34" t="s">
        <v>1033</v>
      </c>
      <c r="E2526" s="35">
        <v>22525300</v>
      </c>
      <c r="F2526" s="142"/>
    </row>
    <row r="2527" spans="1:6" ht="33">
      <c r="A2527" s="3">
        <f>IF(E2527="","",COUNTA($E$2508:E2527))</f>
        <v>18</v>
      </c>
      <c r="B2527" s="58" t="s">
        <v>2559</v>
      </c>
      <c r="C2527" s="34" t="s">
        <v>1033</v>
      </c>
      <c r="E2527" s="35">
        <v>20262330</v>
      </c>
      <c r="F2527" s="142"/>
    </row>
    <row r="2528" spans="1:6" ht="17.25">
      <c r="A2528" s="3">
        <f>IF(E2528="","",COUNTA($E$2508:E2528))</f>
      </c>
      <c r="B2528" s="57" t="s">
        <v>2595</v>
      </c>
      <c r="C2528" s="32"/>
      <c r="E2528" s="33"/>
      <c r="F2528" s="142" t="s">
        <v>319</v>
      </c>
    </row>
    <row r="2529" spans="1:6" ht="33">
      <c r="A2529" s="3">
        <f>IF(E2529="","",COUNTA($E$2508:E2529))</f>
        <v>19</v>
      </c>
      <c r="B2529" s="58" t="s">
        <v>2560</v>
      </c>
      <c r="C2529" s="34" t="s">
        <v>1033</v>
      </c>
      <c r="E2529" s="35">
        <v>1334000</v>
      </c>
      <c r="F2529" s="142"/>
    </row>
    <row r="2530" spans="1:6" ht="33">
      <c r="A2530" s="3">
        <f>IF(E2530="","",COUNTA($E$2508:E2530))</f>
        <v>20</v>
      </c>
      <c r="B2530" s="58" t="s">
        <v>2561</v>
      </c>
      <c r="C2530" s="34" t="s">
        <v>1033</v>
      </c>
      <c r="E2530" s="35">
        <v>2873000</v>
      </c>
      <c r="F2530" s="142"/>
    </row>
    <row r="2531" spans="1:6" ht="33">
      <c r="A2531" s="3">
        <f>IF(E2531="","",COUNTA($E$2508:E2531))</f>
        <v>21</v>
      </c>
      <c r="B2531" s="58" t="s">
        <v>2562</v>
      </c>
      <c r="C2531" s="34" t="s">
        <v>1033</v>
      </c>
      <c r="E2531" s="35">
        <v>1266000</v>
      </c>
      <c r="F2531" s="142"/>
    </row>
    <row r="2532" spans="1:6" ht="16.5">
      <c r="A2532" s="3">
        <f>IF(E2532="","",COUNTA($E$2508:E2532))</f>
        <v>22</v>
      </c>
      <c r="B2532" s="58" t="s">
        <v>2563</v>
      </c>
      <c r="C2532" s="34" t="s">
        <v>1033</v>
      </c>
      <c r="E2532" s="35">
        <v>192273</v>
      </c>
      <c r="F2532" s="142"/>
    </row>
    <row r="2533" spans="1:6" ht="16.5">
      <c r="A2533" s="3">
        <f>IF(E2533="","",COUNTA($E$2508:E2533))</f>
        <v>23</v>
      </c>
      <c r="B2533" s="58" t="s">
        <v>2564</v>
      </c>
      <c r="C2533" s="34" t="s">
        <v>1033</v>
      </c>
      <c r="E2533" s="35">
        <v>422727</v>
      </c>
      <c r="F2533" s="142"/>
    </row>
    <row r="2534" spans="1:6" ht="16.5">
      <c r="A2534" s="3">
        <f>IF(E2534="","",COUNTA($E$2508:E2534))</f>
        <v>24</v>
      </c>
      <c r="B2534" s="58" t="s">
        <v>2565</v>
      </c>
      <c r="C2534" s="34" t="s">
        <v>1024</v>
      </c>
      <c r="E2534" s="35">
        <v>59800</v>
      </c>
      <c r="F2534" s="142"/>
    </row>
    <row r="2535" spans="1:6" ht="16.5">
      <c r="A2535" s="3">
        <f>IF(E2535="","",COUNTA($E$2508:E2535))</f>
        <v>25</v>
      </c>
      <c r="B2535" s="58" t="s">
        <v>2566</v>
      </c>
      <c r="C2535" s="34" t="s">
        <v>1024</v>
      </c>
      <c r="E2535" s="35">
        <v>85000</v>
      </c>
      <c r="F2535" s="142"/>
    </row>
    <row r="2536" spans="1:6" ht="16.5">
      <c r="A2536" s="3">
        <f>IF(E2536="","",COUNTA($E$2508:E2536))</f>
        <v>26</v>
      </c>
      <c r="B2536" s="58" t="s">
        <v>2567</v>
      </c>
      <c r="C2536" s="34" t="s">
        <v>1033</v>
      </c>
      <c r="E2536" s="35">
        <v>357273</v>
      </c>
      <c r="F2536" s="142"/>
    </row>
    <row r="2537" spans="1:6" ht="16.5">
      <c r="A2537" s="3">
        <f>IF(E2537="","",COUNTA($E$2508:E2537))</f>
        <v>27</v>
      </c>
      <c r="B2537" s="58" t="s">
        <v>2568</v>
      </c>
      <c r="C2537" s="34" t="s">
        <v>1033</v>
      </c>
      <c r="E2537" s="35">
        <v>6160000</v>
      </c>
      <c r="F2537" s="142"/>
    </row>
    <row r="2538" spans="1:6" ht="16.5">
      <c r="A2538" s="3">
        <f>IF(E2538="","",COUNTA($E$2508:E2538))</f>
        <v>28</v>
      </c>
      <c r="B2538" s="58" t="s">
        <v>2569</v>
      </c>
      <c r="C2538" s="34" t="s">
        <v>1033</v>
      </c>
      <c r="E2538" s="35">
        <v>6320000</v>
      </c>
      <c r="F2538" s="142"/>
    </row>
    <row r="2539" spans="1:6" ht="16.5">
      <c r="A2539" s="3">
        <f>IF(E2539="","",COUNTA($E$2508:E2539))</f>
        <v>29</v>
      </c>
      <c r="B2539" s="58" t="s">
        <v>2570</v>
      </c>
      <c r="C2539" s="34" t="s">
        <v>1033</v>
      </c>
      <c r="E2539" s="35">
        <v>6490000</v>
      </c>
      <c r="F2539" s="142"/>
    </row>
    <row r="2540" spans="1:6" ht="16.5">
      <c r="A2540" s="3">
        <f>IF(E2540="","",COUNTA($E$2508:E2540))</f>
        <v>30</v>
      </c>
      <c r="B2540" s="58" t="s">
        <v>2571</v>
      </c>
      <c r="C2540" s="34" t="s">
        <v>1033</v>
      </c>
      <c r="E2540" s="35">
        <v>7070000</v>
      </c>
      <c r="F2540" s="142"/>
    </row>
    <row r="2541" spans="1:6" ht="16.5">
      <c r="A2541" s="3">
        <f>IF(E2541="","",COUNTA($E$2508:E2541))</f>
        <v>31</v>
      </c>
      <c r="B2541" s="58" t="s">
        <v>2572</v>
      </c>
      <c r="C2541" s="34" t="s">
        <v>1033</v>
      </c>
      <c r="E2541" s="35">
        <v>7240000</v>
      </c>
      <c r="F2541" s="142"/>
    </row>
    <row r="2542" spans="1:6" ht="16.5">
      <c r="A2542" s="3">
        <f>IF(E2542="","",COUNTA($E$2508:E2542))</f>
        <v>32</v>
      </c>
      <c r="B2542" s="58" t="s">
        <v>2573</v>
      </c>
      <c r="C2542" s="34" t="s">
        <v>1033</v>
      </c>
      <c r="E2542" s="35">
        <v>9060000</v>
      </c>
      <c r="F2542" s="142"/>
    </row>
    <row r="2543" spans="1:6" ht="16.5">
      <c r="A2543" s="3">
        <f>IF(E2543="","",COUNTA($E$2508:E2543))</f>
        <v>33</v>
      </c>
      <c r="B2543" s="58" t="s">
        <v>2574</v>
      </c>
      <c r="C2543" s="34" t="s">
        <v>1033</v>
      </c>
      <c r="E2543" s="35">
        <v>12760000</v>
      </c>
      <c r="F2543" s="142"/>
    </row>
    <row r="2544" spans="1:6" ht="16.5">
      <c r="A2544" s="3">
        <f>IF(E2544="","",COUNTA($E$2508:E2544))</f>
        <v>34</v>
      </c>
      <c r="B2544" s="58" t="s">
        <v>2575</v>
      </c>
      <c r="C2544" s="34" t="s">
        <v>1033</v>
      </c>
      <c r="E2544" s="35">
        <v>15900000</v>
      </c>
      <c r="F2544" s="142"/>
    </row>
    <row r="2545" spans="1:6" ht="16.5">
      <c r="A2545" s="3">
        <f>IF(E2545="","",COUNTA($E$2508:E2545))</f>
        <v>35</v>
      </c>
      <c r="B2545" s="58" t="s">
        <v>2576</v>
      </c>
      <c r="C2545" s="34" t="s">
        <v>1033</v>
      </c>
      <c r="E2545" s="35">
        <v>1200000</v>
      </c>
      <c r="F2545" s="142"/>
    </row>
    <row r="2546" spans="1:6" ht="16.5">
      <c r="A2546" s="3">
        <f>IF(E2546="","",COUNTA($E$2508:E2546))</f>
        <v>36</v>
      </c>
      <c r="B2546" s="58" t="s">
        <v>2577</v>
      </c>
      <c r="C2546" s="34" t="s">
        <v>1033</v>
      </c>
      <c r="E2546" s="35">
        <v>1600000</v>
      </c>
      <c r="F2546" s="142"/>
    </row>
    <row r="2547" spans="1:6" ht="16.5">
      <c r="A2547" s="3">
        <f>IF(E2547="","",COUNTA($E$2508:E2547))</f>
        <v>37</v>
      </c>
      <c r="B2547" s="58" t="s">
        <v>2578</v>
      </c>
      <c r="C2547" s="34" t="s">
        <v>1033</v>
      </c>
      <c r="E2547" s="35">
        <v>420000</v>
      </c>
      <c r="F2547" s="142"/>
    </row>
    <row r="2548" spans="1:6" ht="16.5">
      <c r="A2548" s="3">
        <f>IF(E2548="","",COUNTA($E$2508:E2548))</f>
        <v>38</v>
      </c>
      <c r="B2548" s="58" t="s">
        <v>2579</v>
      </c>
      <c r="C2548" s="34" t="s">
        <v>1033</v>
      </c>
      <c r="E2548" s="35">
        <v>272000</v>
      </c>
      <c r="F2548" s="142"/>
    </row>
    <row r="2549" spans="1:6" ht="16.5">
      <c r="A2549" s="3">
        <f>IF(E2549="","",COUNTA($E$2508:E2549))</f>
        <v>39</v>
      </c>
      <c r="B2549" s="58" t="s">
        <v>2580</v>
      </c>
      <c r="C2549" s="34" t="s">
        <v>1033</v>
      </c>
      <c r="E2549" s="35">
        <v>70000</v>
      </c>
      <c r="F2549" s="142"/>
    </row>
    <row r="2550" spans="1:6" ht="16.5">
      <c r="A2550" s="3">
        <f>IF(E2550="","",COUNTA($E$2508:E2550))</f>
        <v>40</v>
      </c>
      <c r="B2550" s="58" t="s">
        <v>2581</v>
      </c>
      <c r="C2550" s="34" t="s">
        <v>1033</v>
      </c>
      <c r="E2550" s="35">
        <v>104545</v>
      </c>
      <c r="F2550" s="142"/>
    </row>
    <row r="2551" spans="1:6" ht="16.5">
      <c r="A2551" s="3">
        <f>IF(E2551="","",COUNTA($E$2508:E2551))</f>
        <v>41</v>
      </c>
      <c r="B2551" s="58" t="s">
        <v>2582</v>
      </c>
      <c r="C2551" s="34" t="s">
        <v>1024</v>
      </c>
      <c r="E2551" s="35">
        <v>8520000</v>
      </c>
      <c r="F2551" s="142"/>
    </row>
    <row r="2552" spans="1:6" ht="16.5">
      <c r="A2552" s="3">
        <f>IF(E2552="","",COUNTA($E$2508:E2552))</f>
        <v>42</v>
      </c>
      <c r="B2552" s="58" t="s">
        <v>2583</v>
      </c>
      <c r="C2552" s="34" t="s">
        <v>1024</v>
      </c>
      <c r="E2552" s="35">
        <v>10920000</v>
      </c>
      <c r="F2552" s="142"/>
    </row>
    <row r="2553" spans="1:6" ht="16.5">
      <c r="A2553" s="3">
        <f>IF(E2553="","",COUNTA($E$2508:E2553))</f>
        <v>43</v>
      </c>
      <c r="B2553" s="58" t="s">
        <v>2584</v>
      </c>
      <c r="C2553" s="34" t="s">
        <v>1024</v>
      </c>
      <c r="E2553" s="35">
        <v>14400000</v>
      </c>
      <c r="F2553" s="142"/>
    </row>
    <row r="2554" spans="1:6" ht="16.5">
      <c r="A2554" s="3">
        <f>IF(E2554="","",COUNTA($E$2508:E2554))</f>
        <v>44</v>
      </c>
      <c r="B2554" s="58" t="s">
        <v>2585</v>
      </c>
      <c r="C2554" s="34" t="s">
        <v>1024</v>
      </c>
      <c r="E2554" s="35">
        <v>1390000</v>
      </c>
      <c r="F2554" s="142"/>
    </row>
    <row r="2555" spans="1:6" ht="16.5">
      <c r="A2555" s="3">
        <f>IF(E2555="","",COUNTA($E$2508:E2555))</f>
        <v>45</v>
      </c>
      <c r="B2555" s="58" t="s">
        <v>2586</v>
      </c>
      <c r="C2555" s="34" t="s">
        <v>1024</v>
      </c>
      <c r="E2555" s="35">
        <v>3280000</v>
      </c>
      <c r="F2555" s="142"/>
    </row>
    <row r="2556" spans="1:6" ht="16.5">
      <c r="A2556" s="3">
        <f>IF(E2556="","",COUNTA($E$2508:E2556))</f>
        <v>46</v>
      </c>
      <c r="B2556" s="58" t="s">
        <v>2587</v>
      </c>
      <c r="C2556" s="34" t="s">
        <v>1024</v>
      </c>
      <c r="E2556" s="35">
        <v>4290000</v>
      </c>
      <c r="F2556" s="142"/>
    </row>
    <row r="2557" spans="1:6" ht="16.5">
      <c r="A2557" s="3">
        <f>IF(E2557="","",COUNTA($E$2508:E2557))</f>
        <v>47</v>
      </c>
      <c r="B2557" s="58" t="s">
        <v>2588</v>
      </c>
      <c r="C2557" s="34" t="s">
        <v>1033</v>
      </c>
      <c r="E2557" s="35">
        <v>2240000</v>
      </c>
      <c r="F2557" s="142"/>
    </row>
    <row r="2558" spans="1:6" ht="16.5">
      <c r="A2558" s="3">
        <f>IF(E2558="","",COUNTA($E$2508:E2558))</f>
        <v>48</v>
      </c>
      <c r="B2558" s="58" t="s">
        <v>2589</v>
      </c>
      <c r="C2558" s="34" t="s">
        <v>1033</v>
      </c>
      <c r="E2558" s="35">
        <v>5300000</v>
      </c>
      <c r="F2558" s="142"/>
    </row>
    <row r="2559" spans="1:6" ht="33">
      <c r="A2559" s="3">
        <f>IF(E2559="","",COUNTA($E$2508:E2559))</f>
        <v>49</v>
      </c>
      <c r="B2559" s="58" t="s">
        <v>2590</v>
      </c>
      <c r="C2559" s="34" t="s">
        <v>1033</v>
      </c>
      <c r="E2559" s="35">
        <v>1020000</v>
      </c>
      <c r="F2559" s="142"/>
    </row>
    <row r="2560" spans="1:6" ht="33">
      <c r="A2560" s="3">
        <f>IF(E2560="","",COUNTA($E$2508:E2560))</f>
        <v>50</v>
      </c>
      <c r="B2560" s="58" t="s">
        <v>2591</v>
      </c>
      <c r="C2560" s="34" t="s">
        <v>1033</v>
      </c>
      <c r="E2560" s="35">
        <v>1440000</v>
      </c>
      <c r="F2560" s="142"/>
    </row>
    <row r="2561" spans="1:6" ht="17.25">
      <c r="A2561" s="3">
        <f>IF(E2561="","",COUNTA($E$2508:E2561))</f>
      </c>
      <c r="B2561" s="57" t="s">
        <v>1414</v>
      </c>
      <c r="C2561" s="84"/>
      <c r="E2561" s="85"/>
      <c r="F2561" s="142" t="s">
        <v>1144</v>
      </c>
    </row>
    <row r="2562" spans="1:6" ht="16.5">
      <c r="A2562" s="3">
        <f>IF(E2562="","",COUNTA($E$2508:E2562))</f>
        <v>51</v>
      </c>
      <c r="B2562" s="108" t="s">
        <v>1415</v>
      </c>
      <c r="C2562" s="75" t="s">
        <v>1416</v>
      </c>
      <c r="E2562" s="82">
        <v>24273</v>
      </c>
      <c r="F2562" s="142"/>
    </row>
    <row r="2563" spans="1:6" ht="16.5">
      <c r="A2563" s="3">
        <f>IF(E2563="","",COUNTA($E$2508:E2563))</f>
        <v>52</v>
      </c>
      <c r="B2563" s="108" t="s">
        <v>1417</v>
      </c>
      <c r="C2563" s="75" t="s">
        <v>1416</v>
      </c>
      <c r="E2563" s="82">
        <v>34182</v>
      </c>
      <c r="F2563" s="142"/>
    </row>
    <row r="2564" spans="1:6" ht="16.5">
      <c r="A2564" s="3">
        <f>IF(E2564="","",COUNTA($E$2508:E2564))</f>
        <v>53</v>
      </c>
      <c r="B2564" s="108" t="s">
        <v>1418</v>
      </c>
      <c r="C2564" s="75" t="s">
        <v>1416</v>
      </c>
      <c r="E2564" s="82">
        <v>47273</v>
      </c>
      <c r="F2564" s="142"/>
    </row>
    <row r="2565" spans="1:6" ht="16.5">
      <c r="A2565" s="3">
        <f>IF(E2565="","",COUNTA($E$2508:E2565))</f>
        <v>54</v>
      </c>
      <c r="B2565" s="108" t="s">
        <v>1419</v>
      </c>
      <c r="C2565" s="75" t="s">
        <v>1416</v>
      </c>
      <c r="E2565" s="82">
        <v>95091</v>
      </c>
      <c r="F2565" s="142"/>
    </row>
    <row r="2566" spans="1:6" ht="16.5">
      <c r="A2566" s="3">
        <f>IF(E2566="","",COUNTA($E$2508:E2566))</f>
        <v>55</v>
      </c>
      <c r="B2566" s="108" t="s">
        <v>1420</v>
      </c>
      <c r="C2566" s="75" t="s">
        <v>1416</v>
      </c>
      <c r="E2566" s="82">
        <v>168909</v>
      </c>
      <c r="F2566" s="142"/>
    </row>
    <row r="2567" spans="1:6" ht="16.5">
      <c r="A2567" s="3">
        <f>IF(E2567="","",COUNTA($E$2508:E2567))</f>
        <v>56</v>
      </c>
      <c r="B2567" s="108" t="s">
        <v>1421</v>
      </c>
      <c r="C2567" s="75" t="s">
        <v>1416</v>
      </c>
      <c r="E2567" s="82">
        <v>156091</v>
      </c>
      <c r="F2567" s="142"/>
    </row>
    <row r="2568" spans="1:6" ht="16.5">
      <c r="A2568" s="3">
        <f>IF(E2568="","",COUNTA($E$2508:E2568))</f>
        <v>57</v>
      </c>
      <c r="B2568" s="108" t="s">
        <v>1422</v>
      </c>
      <c r="C2568" s="75" t="s">
        <v>1416</v>
      </c>
      <c r="E2568" s="82">
        <v>210273</v>
      </c>
      <c r="F2568" s="142"/>
    </row>
    <row r="2569" spans="1:6" ht="17.25">
      <c r="A2569" s="3">
        <f>IF(E2569="","",COUNTA($E$2508:E2569))</f>
      </c>
      <c r="B2569" s="109" t="s">
        <v>1474</v>
      </c>
      <c r="C2569" s="75"/>
      <c r="E2569" s="82"/>
      <c r="F2569" s="78"/>
    </row>
    <row r="2570" spans="1:6" ht="66">
      <c r="A2570" s="3">
        <f>IF(E2570="","",COUNTA($E$2508:E2570))</f>
        <v>58</v>
      </c>
      <c r="B2570" s="58" t="s">
        <v>1445</v>
      </c>
      <c r="C2570" s="37" t="s">
        <v>1033</v>
      </c>
      <c r="D2570" s="88" t="s">
        <v>1475</v>
      </c>
      <c r="E2570" s="80" t="s">
        <v>1494</v>
      </c>
      <c r="F2570" s="139" t="s">
        <v>1520</v>
      </c>
    </row>
    <row r="2571" spans="1:6" ht="66">
      <c r="A2571" s="3">
        <f>IF(E2571="","",COUNTA($E$2508:E2571))</f>
        <v>59</v>
      </c>
      <c r="B2571" s="58" t="s">
        <v>1446</v>
      </c>
      <c r="C2571" s="37" t="s">
        <v>1033</v>
      </c>
      <c r="D2571" s="88" t="s">
        <v>1475</v>
      </c>
      <c r="E2571" s="80" t="s">
        <v>1494</v>
      </c>
      <c r="F2571" s="140"/>
    </row>
    <row r="2572" spans="1:6" ht="66">
      <c r="A2572" s="3">
        <f>IF(E2572="","",COUNTA($E$2508:E2572))</f>
        <v>60</v>
      </c>
      <c r="B2572" s="58" t="s">
        <v>1447</v>
      </c>
      <c r="C2572" s="37" t="s">
        <v>1033</v>
      </c>
      <c r="D2572" s="88" t="s">
        <v>1476</v>
      </c>
      <c r="E2572" s="80" t="s">
        <v>1495</v>
      </c>
      <c r="F2572" s="140"/>
    </row>
    <row r="2573" spans="1:6" ht="82.5">
      <c r="A2573" s="3">
        <f>IF(E2573="","",COUNTA($E$2508:E2573))</f>
        <v>61</v>
      </c>
      <c r="B2573" s="58" t="s">
        <v>1448</v>
      </c>
      <c r="C2573" s="37" t="s">
        <v>1033</v>
      </c>
      <c r="D2573" s="88" t="s">
        <v>1477</v>
      </c>
      <c r="E2573" s="80" t="s">
        <v>1496</v>
      </c>
      <c r="F2573" s="140"/>
    </row>
    <row r="2574" spans="1:6" ht="82.5">
      <c r="A2574" s="3">
        <f>IF(E2574="","",COUNTA($E$2508:E2574))</f>
        <v>62</v>
      </c>
      <c r="B2574" s="58" t="s">
        <v>1449</v>
      </c>
      <c r="C2574" s="37" t="s">
        <v>1033</v>
      </c>
      <c r="D2574" s="88" t="s">
        <v>1478</v>
      </c>
      <c r="E2574" s="80" t="s">
        <v>1497</v>
      </c>
      <c r="F2574" s="140"/>
    </row>
    <row r="2575" spans="1:6" ht="82.5">
      <c r="A2575" s="3">
        <f>IF(E2575="","",COUNTA($E$2508:E2575))</f>
        <v>63</v>
      </c>
      <c r="B2575" s="58" t="s">
        <v>1450</v>
      </c>
      <c r="C2575" s="37" t="s">
        <v>1033</v>
      </c>
      <c r="D2575" s="88" t="s">
        <v>1479</v>
      </c>
      <c r="E2575" s="80" t="s">
        <v>1498</v>
      </c>
      <c r="F2575" s="140"/>
    </row>
    <row r="2576" spans="1:6" ht="82.5">
      <c r="A2576" s="3">
        <f>IF(E2576="","",COUNTA($E$2508:E2576))</f>
        <v>64</v>
      </c>
      <c r="B2576" s="58" t="s">
        <v>1451</v>
      </c>
      <c r="C2576" s="37" t="s">
        <v>1033</v>
      </c>
      <c r="D2576" s="88" t="s">
        <v>1480</v>
      </c>
      <c r="E2576" s="80" t="s">
        <v>1499</v>
      </c>
      <c r="F2576" s="140"/>
    </row>
    <row r="2577" spans="1:6" ht="82.5">
      <c r="A2577" s="3">
        <f>IF(E2577="","",COUNTA($E$2508:E2577))</f>
        <v>65</v>
      </c>
      <c r="B2577" s="58" t="s">
        <v>1452</v>
      </c>
      <c r="C2577" s="37" t="s">
        <v>1033</v>
      </c>
      <c r="D2577" s="88" t="s">
        <v>1481</v>
      </c>
      <c r="E2577" s="80" t="s">
        <v>1500</v>
      </c>
      <c r="F2577" s="140"/>
    </row>
    <row r="2578" spans="1:6" ht="82.5">
      <c r="A2578" s="3">
        <f>IF(E2578="","",COUNTA($E$2508:E2578))</f>
        <v>66</v>
      </c>
      <c r="B2578" s="58" t="s">
        <v>1453</v>
      </c>
      <c r="C2578" s="37" t="s">
        <v>1033</v>
      </c>
      <c r="D2578" s="88" t="s">
        <v>1482</v>
      </c>
      <c r="E2578" s="80" t="s">
        <v>1501</v>
      </c>
      <c r="F2578" s="140"/>
    </row>
    <row r="2579" spans="1:6" ht="82.5">
      <c r="A2579" s="3">
        <f>IF(E2579="","",COUNTA($E$2508:E2579))</f>
        <v>67</v>
      </c>
      <c r="B2579" s="58" t="s">
        <v>1454</v>
      </c>
      <c r="C2579" s="37" t="s">
        <v>1033</v>
      </c>
      <c r="D2579" s="88" t="s">
        <v>1483</v>
      </c>
      <c r="E2579" s="80" t="s">
        <v>1502</v>
      </c>
      <c r="F2579" s="140"/>
    </row>
    <row r="2580" spans="1:6" ht="82.5">
      <c r="A2580" s="3">
        <f>IF(E2580="","",COUNTA($E$2508:E2580))</f>
        <v>68</v>
      </c>
      <c r="B2580" s="58" t="s">
        <v>1455</v>
      </c>
      <c r="C2580" s="37" t="s">
        <v>1033</v>
      </c>
      <c r="D2580" s="88" t="s">
        <v>1484</v>
      </c>
      <c r="E2580" s="80" t="s">
        <v>1503</v>
      </c>
      <c r="F2580" s="140"/>
    </row>
    <row r="2581" spans="1:6" ht="82.5">
      <c r="A2581" s="3">
        <f>IF(E2581="","",COUNTA($E$2508:E2581))</f>
        <v>69</v>
      </c>
      <c r="B2581" s="58" t="s">
        <v>1456</v>
      </c>
      <c r="C2581" s="37" t="s">
        <v>1033</v>
      </c>
      <c r="D2581" s="88" t="s">
        <v>1485</v>
      </c>
      <c r="E2581" s="80" t="s">
        <v>1503</v>
      </c>
      <c r="F2581" s="140"/>
    </row>
    <row r="2582" spans="1:6" ht="82.5">
      <c r="A2582" s="3">
        <f>IF(E2582="","",COUNTA($E$2508:E2582))</f>
        <v>70</v>
      </c>
      <c r="B2582" s="58" t="s">
        <v>1457</v>
      </c>
      <c r="C2582" s="37" t="s">
        <v>1033</v>
      </c>
      <c r="D2582" s="88" t="s">
        <v>1486</v>
      </c>
      <c r="E2582" s="80" t="s">
        <v>1504</v>
      </c>
      <c r="F2582" s="140"/>
    </row>
    <row r="2583" spans="1:6" ht="82.5">
      <c r="A2583" s="3">
        <f>IF(E2583="","",COUNTA($E$2508:E2583))</f>
        <v>71</v>
      </c>
      <c r="B2583" s="58" t="s">
        <v>1458</v>
      </c>
      <c r="C2583" s="37" t="s">
        <v>1033</v>
      </c>
      <c r="D2583" s="88" t="s">
        <v>1487</v>
      </c>
      <c r="E2583" s="80" t="s">
        <v>1505</v>
      </c>
      <c r="F2583" s="140"/>
    </row>
    <row r="2584" spans="1:6" ht="82.5">
      <c r="A2584" s="3">
        <f>IF(E2584="","",COUNTA($E$2508:E2584))</f>
        <v>72</v>
      </c>
      <c r="B2584" s="58" t="s">
        <v>1459</v>
      </c>
      <c r="C2584" s="37" t="s">
        <v>1033</v>
      </c>
      <c r="D2584" s="88" t="s">
        <v>1477</v>
      </c>
      <c r="E2584" s="80" t="s">
        <v>1505</v>
      </c>
      <c r="F2584" s="140"/>
    </row>
    <row r="2585" spans="1:6" ht="82.5">
      <c r="A2585" s="3">
        <f>IF(E2585="","",COUNTA($E$2508:E2585))</f>
        <v>73</v>
      </c>
      <c r="B2585" s="58" t="s">
        <v>1460</v>
      </c>
      <c r="C2585" s="37" t="s">
        <v>1033</v>
      </c>
      <c r="D2585" s="88" t="s">
        <v>1478</v>
      </c>
      <c r="E2585" s="80" t="s">
        <v>1506</v>
      </c>
      <c r="F2585" s="140"/>
    </row>
    <row r="2586" spans="1:6" ht="82.5">
      <c r="A2586" s="3">
        <f>IF(E2586="","",COUNTA($E$2508:E2586))</f>
        <v>74</v>
      </c>
      <c r="B2586" s="58" t="s">
        <v>1461</v>
      </c>
      <c r="C2586" s="37" t="s">
        <v>1033</v>
      </c>
      <c r="D2586" s="88" t="s">
        <v>1479</v>
      </c>
      <c r="E2586" s="80" t="s">
        <v>1507</v>
      </c>
      <c r="F2586" s="140"/>
    </row>
    <row r="2587" spans="1:6" ht="82.5">
      <c r="A2587" s="3">
        <f>IF(E2587="","",COUNTA($E$2508:E2587))</f>
        <v>75</v>
      </c>
      <c r="B2587" s="58" t="s">
        <v>1462</v>
      </c>
      <c r="C2587" s="37" t="s">
        <v>1033</v>
      </c>
      <c r="D2587" s="88" t="s">
        <v>1480</v>
      </c>
      <c r="E2587" s="80" t="s">
        <v>1508</v>
      </c>
      <c r="F2587" s="140"/>
    </row>
    <row r="2588" spans="1:6" ht="82.5">
      <c r="A2588" s="3">
        <f>IF(E2588="","",COUNTA($E$2508:E2588))</f>
        <v>76</v>
      </c>
      <c r="B2588" s="58" t="s">
        <v>1463</v>
      </c>
      <c r="C2588" s="37" t="s">
        <v>1033</v>
      </c>
      <c r="D2588" s="88" t="s">
        <v>1488</v>
      </c>
      <c r="E2588" s="80" t="s">
        <v>1509</v>
      </c>
      <c r="F2588" s="140"/>
    </row>
    <row r="2589" spans="1:6" ht="82.5">
      <c r="A2589" s="3">
        <f>IF(E2589="","",COUNTA($E$2508:E2589))</f>
        <v>77</v>
      </c>
      <c r="B2589" s="58" t="s">
        <v>1464</v>
      </c>
      <c r="C2589" s="37" t="s">
        <v>1033</v>
      </c>
      <c r="D2589" s="88" t="s">
        <v>1489</v>
      </c>
      <c r="E2589" s="80" t="s">
        <v>1510</v>
      </c>
      <c r="F2589" s="140"/>
    </row>
    <row r="2590" spans="1:6" ht="82.5">
      <c r="A2590" s="3">
        <f>IF(E2590="","",COUNTA($E$2508:E2590))</f>
        <v>78</v>
      </c>
      <c r="B2590" s="58" t="s">
        <v>1465</v>
      </c>
      <c r="C2590" s="37" t="s">
        <v>1033</v>
      </c>
      <c r="D2590" s="88" t="s">
        <v>1477</v>
      </c>
      <c r="E2590" s="80" t="s">
        <v>1511</v>
      </c>
      <c r="F2590" s="140"/>
    </row>
    <row r="2591" spans="1:6" ht="82.5">
      <c r="A2591" s="3">
        <f>IF(E2591="","",COUNTA($E$2508:E2591))</f>
        <v>79</v>
      </c>
      <c r="B2591" s="58" t="s">
        <v>1466</v>
      </c>
      <c r="C2591" s="37" t="s">
        <v>1033</v>
      </c>
      <c r="D2591" s="88" t="s">
        <v>1478</v>
      </c>
      <c r="E2591" s="80" t="s">
        <v>1512</v>
      </c>
      <c r="F2591" s="140"/>
    </row>
    <row r="2592" spans="1:6" ht="82.5">
      <c r="A2592" s="3">
        <f>IF(E2592="","",COUNTA($E$2508:E2592))</f>
        <v>80</v>
      </c>
      <c r="B2592" s="58" t="s">
        <v>1467</v>
      </c>
      <c r="C2592" s="37" t="s">
        <v>1033</v>
      </c>
      <c r="D2592" s="88" t="s">
        <v>1479</v>
      </c>
      <c r="E2592" s="80" t="s">
        <v>1513</v>
      </c>
      <c r="F2592" s="140"/>
    </row>
    <row r="2593" spans="1:6" ht="82.5">
      <c r="A2593" s="3">
        <f>IF(E2593="","",COUNTA($E$2508:E2593))</f>
        <v>81</v>
      </c>
      <c r="B2593" s="58" t="s">
        <v>1468</v>
      </c>
      <c r="C2593" s="37" t="s">
        <v>1033</v>
      </c>
      <c r="D2593" s="88" t="s">
        <v>1480</v>
      </c>
      <c r="E2593" s="80" t="s">
        <v>1514</v>
      </c>
      <c r="F2593" s="140"/>
    </row>
    <row r="2594" spans="1:6" ht="82.5">
      <c r="A2594" s="3">
        <f>IF(E2594="","",COUNTA($E$2508:E2594))</f>
        <v>82</v>
      </c>
      <c r="B2594" s="58" t="s">
        <v>1469</v>
      </c>
      <c r="C2594" s="37" t="s">
        <v>1033</v>
      </c>
      <c r="D2594" s="88" t="s">
        <v>1480</v>
      </c>
      <c r="E2594" s="80" t="s">
        <v>1515</v>
      </c>
      <c r="F2594" s="140"/>
    </row>
    <row r="2595" spans="1:6" ht="82.5">
      <c r="A2595" s="3">
        <f>IF(E2595="","",COUNTA($E$2508:E2595))</f>
        <v>83</v>
      </c>
      <c r="B2595" s="58" t="s">
        <v>1470</v>
      </c>
      <c r="C2595" s="37" t="s">
        <v>1033</v>
      </c>
      <c r="D2595" s="88" t="s">
        <v>1490</v>
      </c>
      <c r="E2595" s="80" t="s">
        <v>1516</v>
      </c>
      <c r="F2595" s="140"/>
    </row>
    <row r="2596" spans="1:6" ht="82.5">
      <c r="A2596" s="3">
        <f>IF(E2596="","",COUNTA($E$2508:E2596))</f>
        <v>84</v>
      </c>
      <c r="B2596" s="58" t="s">
        <v>1471</v>
      </c>
      <c r="C2596" s="37" t="s">
        <v>1033</v>
      </c>
      <c r="D2596" s="88" t="s">
        <v>1491</v>
      </c>
      <c r="E2596" s="80" t="s">
        <v>1517</v>
      </c>
      <c r="F2596" s="140"/>
    </row>
    <row r="2597" spans="1:6" ht="82.5">
      <c r="A2597" s="3">
        <f>IF(E2597="","",COUNTA($E$2508:E2597))</f>
        <v>85</v>
      </c>
      <c r="B2597" s="58" t="s">
        <v>1472</v>
      </c>
      <c r="C2597" s="37" t="s">
        <v>1033</v>
      </c>
      <c r="D2597" s="88" t="s">
        <v>1492</v>
      </c>
      <c r="E2597" s="80" t="s">
        <v>1518</v>
      </c>
      <c r="F2597" s="140"/>
    </row>
    <row r="2598" spans="1:6" ht="82.5">
      <c r="A2598" s="3">
        <f>IF(E2598="","",COUNTA($E$2508:E2598))</f>
        <v>86</v>
      </c>
      <c r="B2598" s="58" t="s">
        <v>1473</v>
      </c>
      <c r="C2598" s="37" t="s">
        <v>1033</v>
      </c>
      <c r="D2598" s="88" t="s">
        <v>1493</v>
      </c>
      <c r="E2598" s="80" t="s">
        <v>1519</v>
      </c>
      <c r="F2598" s="141"/>
    </row>
    <row r="2599" spans="1:6" ht="17.25">
      <c r="A2599" s="3">
        <f>IF(E2599="","",COUNTA($E$2508:E2599))</f>
      </c>
      <c r="B2599" s="57" t="s">
        <v>1414</v>
      </c>
      <c r="D2599" s="88"/>
      <c r="E2599" s="80"/>
      <c r="F2599" s="139" t="s">
        <v>570</v>
      </c>
    </row>
    <row r="2600" spans="1:6" ht="16.5">
      <c r="A2600" s="3">
        <f>IF(E2600="","",COUNTA($E$2508:E2600))</f>
        <v>87</v>
      </c>
      <c r="B2600" s="58" t="s">
        <v>573</v>
      </c>
      <c r="C2600" s="37" t="s">
        <v>574</v>
      </c>
      <c r="D2600" s="88" t="s">
        <v>575</v>
      </c>
      <c r="E2600" s="80">
        <v>16560</v>
      </c>
      <c r="F2600" s="140"/>
    </row>
    <row r="2601" spans="1:6" ht="16.5">
      <c r="A2601" s="3">
        <f>IF(E2601="","",COUNTA($E$2508:E2601))</f>
        <v>88</v>
      </c>
      <c r="B2601" s="58" t="s">
        <v>576</v>
      </c>
      <c r="C2601" s="37" t="s">
        <v>574</v>
      </c>
      <c r="D2601" s="88" t="s">
        <v>575</v>
      </c>
      <c r="E2601" s="80">
        <v>23460</v>
      </c>
      <c r="F2601" s="140"/>
    </row>
    <row r="2602" spans="1:6" ht="16.5">
      <c r="A2602" s="3">
        <f>IF(E2602="","",COUNTA($E$2508:E2602))</f>
        <v>89</v>
      </c>
      <c r="B2602" s="58" t="s">
        <v>577</v>
      </c>
      <c r="C2602" s="37" t="s">
        <v>574</v>
      </c>
      <c r="D2602" s="88" t="s">
        <v>575</v>
      </c>
      <c r="E2602" s="80">
        <v>33120</v>
      </c>
      <c r="F2602" s="140"/>
    </row>
    <row r="2603" spans="1:6" ht="16.5">
      <c r="A2603" s="3">
        <f>IF(E2603="","",COUNTA($E$2508:E2603))</f>
        <v>90</v>
      </c>
      <c r="B2603" s="58" t="s">
        <v>578</v>
      </c>
      <c r="C2603" s="37" t="s">
        <v>574</v>
      </c>
      <c r="D2603" s="88" t="s">
        <v>575</v>
      </c>
      <c r="E2603" s="80">
        <v>57960</v>
      </c>
      <c r="F2603" s="140"/>
    </row>
    <row r="2604" spans="1:6" ht="16.5">
      <c r="A2604" s="3">
        <f>IF(E2604="","",COUNTA($E$2508:E2604))</f>
        <v>91</v>
      </c>
      <c r="B2604" s="58" t="s">
        <v>579</v>
      </c>
      <c r="C2604" s="37" t="s">
        <v>262</v>
      </c>
      <c r="D2604" s="88"/>
      <c r="E2604" s="80">
        <v>12420</v>
      </c>
      <c r="F2604" s="140"/>
    </row>
    <row r="2605" spans="1:6" ht="16.5">
      <c r="A2605" s="3">
        <f>IF(E2605="","",COUNTA($E$2508:E2605))</f>
        <v>92</v>
      </c>
      <c r="B2605" s="58" t="s">
        <v>580</v>
      </c>
      <c r="C2605" s="37" t="s">
        <v>262</v>
      </c>
      <c r="D2605" s="88"/>
      <c r="E2605" s="80">
        <v>15280</v>
      </c>
      <c r="F2605" s="140"/>
    </row>
    <row r="2606" spans="1:6" ht="16.5">
      <c r="A2606" s="3">
        <f>IF(E2606="","",COUNTA($E$2508:E2606))</f>
        <v>93</v>
      </c>
      <c r="B2606" s="58" t="s">
        <v>581</v>
      </c>
      <c r="C2606" s="37" t="s">
        <v>262</v>
      </c>
      <c r="D2606" s="88"/>
      <c r="E2606" s="80">
        <v>26500</v>
      </c>
      <c r="F2606" s="140"/>
    </row>
    <row r="2607" spans="1:6" ht="16.5">
      <c r="A2607" s="3">
        <f>IF(E2607="","",COUNTA($E$2508:E2607))</f>
        <v>94</v>
      </c>
      <c r="B2607" s="58" t="s">
        <v>582</v>
      </c>
      <c r="C2607" s="37" t="s">
        <v>262</v>
      </c>
      <c r="D2607" s="88"/>
      <c r="E2607" s="80">
        <v>45080</v>
      </c>
      <c r="F2607" s="140"/>
    </row>
    <row r="2608" spans="1:6" ht="16.5">
      <c r="A2608" s="3">
        <f>IF(E2608="","",COUNTA($E$2508:E2608))</f>
        <v>95</v>
      </c>
      <c r="B2608" s="58" t="s">
        <v>583</v>
      </c>
      <c r="C2608" s="37" t="s">
        <v>262</v>
      </c>
      <c r="D2608" s="88"/>
      <c r="E2608" s="80">
        <v>73600</v>
      </c>
      <c r="F2608" s="140"/>
    </row>
    <row r="2609" spans="1:6" ht="16.5">
      <c r="A2609" s="3">
        <f>IF(E2609="","",COUNTA($E$2508:E2609))</f>
        <v>96</v>
      </c>
      <c r="B2609" s="58" t="s">
        <v>584</v>
      </c>
      <c r="C2609" s="37" t="s">
        <v>262</v>
      </c>
      <c r="D2609" s="88"/>
      <c r="E2609" s="80">
        <v>90160</v>
      </c>
      <c r="F2609" s="140"/>
    </row>
    <row r="2610" spans="1:6" ht="17.25">
      <c r="A2610" s="3">
        <f>IF(E2610="","",COUNTA($E$2508:E2610))</f>
      </c>
      <c r="B2610" s="57" t="s">
        <v>571</v>
      </c>
      <c r="D2610" s="88"/>
      <c r="E2610" s="80"/>
      <c r="F2610" s="140"/>
    </row>
    <row r="2611" spans="1:6" ht="16.5">
      <c r="A2611" s="3">
        <f>IF(E2611="","",COUNTA($E$2508:E2611))</f>
        <v>97</v>
      </c>
      <c r="B2611" s="58" t="s">
        <v>585</v>
      </c>
      <c r="C2611" s="37" t="s">
        <v>572</v>
      </c>
      <c r="D2611" s="88"/>
      <c r="E2611" s="80">
        <v>4330</v>
      </c>
      <c r="F2611" s="140"/>
    </row>
    <row r="2612" spans="1:6" ht="16.5">
      <c r="A2612" s="3">
        <f>IF(E2612="","",COUNTA($E$2508:E2612))</f>
        <v>98</v>
      </c>
      <c r="B2612" s="58" t="s">
        <v>586</v>
      </c>
      <c r="C2612" s="37" t="s">
        <v>1873</v>
      </c>
      <c r="D2612" s="88"/>
      <c r="E2612" s="80">
        <v>86480</v>
      </c>
      <c r="F2612" s="140"/>
    </row>
    <row r="2613" spans="1:6" ht="16.5">
      <c r="A2613" s="3">
        <f>IF(E2613="","",COUNTA($E$2508:E2613))</f>
        <v>99</v>
      </c>
      <c r="B2613" s="58" t="s">
        <v>587</v>
      </c>
      <c r="C2613" s="37" t="s">
        <v>1873</v>
      </c>
      <c r="D2613" s="88"/>
      <c r="E2613" s="80">
        <v>131560</v>
      </c>
      <c r="F2613" s="140"/>
    </row>
    <row r="2614" spans="1:6" ht="16.5">
      <c r="A2614" s="3">
        <f>IF(E2614="","",COUNTA($E$2508:E2614))</f>
        <v>100</v>
      </c>
      <c r="B2614" s="58" t="s">
        <v>588</v>
      </c>
      <c r="C2614" s="37" t="s">
        <v>1873</v>
      </c>
      <c r="D2614" s="88"/>
      <c r="E2614" s="80">
        <v>162840</v>
      </c>
      <c r="F2614" s="140"/>
    </row>
    <row r="2615" spans="1:6" ht="16.5">
      <c r="A2615" s="3">
        <f>IF(E2615="","",COUNTA($E$2508:E2615))</f>
        <v>101</v>
      </c>
      <c r="B2615" s="58" t="s">
        <v>589</v>
      </c>
      <c r="C2615" s="37" t="s">
        <v>1873</v>
      </c>
      <c r="D2615" s="88"/>
      <c r="E2615" s="80">
        <v>11500</v>
      </c>
      <c r="F2615" s="140"/>
    </row>
    <row r="2616" spans="1:6" ht="16.5">
      <c r="A2616" s="3">
        <f>IF(E2616="","",COUNTA($E$2508:E2616))</f>
        <v>102</v>
      </c>
      <c r="B2616" s="58" t="s">
        <v>590</v>
      </c>
      <c r="C2616" s="37" t="s">
        <v>1873</v>
      </c>
      <c r="D2616" s="88"/>
      <c r="E2616" s="80">
        <v>9390</v>
      </c>
      <c r="F2616" s="140"/>
    </row>
    <row r="2617" spans="1:6" ht="16.5">
      <c r="A2617" s="3">
        <f>IF(E2617="","",COUNTA($E$2508:E2617))</f>
        <v>103</v>
      </c>
      <c r="B2617" s="58" t="s">
        <v>591</v>
      </c>
      <c r="C2617" s="37" t="s">
        <v>1873</v>
      </c>
      <c r="D2617" s="88"/>
      <c r="E2617" s="80">
        <v>16380</v>
      </c>
      <c r="F2617" s="140"/>
    </row>
    <row r="2618" spans="1:6" ht="16.5">
      <c r="A2618" s="3">
        <f>IF(E2618="","",COUNTA($E$2508:E2618))</f>
        <v>104</v>
      </c>
      <c r="B2618" s="58" t="s">
        <v>592</v>
      </c>
      <c r="C2618" s="37" t="s">
        <v>1873</v>
      </c>
      <c r="D2618" s="88"/>
      <c r="E2618" s="80">
        <v>36990</v>
      </c>
      <c r="F2618" s="140"/>
    </row>
    <row r="2619" spans="1:6" ht="16.5">
      <c r="A2619" s="3">
        <f>IF(E2619="","",COUNTA($E$2508:E2619))</f>
        <v>105</v>
      </c>
      <c r="B2619" s="58" t="s">
        <v>593</v>
      </c>
      <c r="C2619" s="37" t="s">
        <v>1873</v>
      </c>
      <c r="D2619" s="88"/>
      <c r="E2619" s="80">
        <v>45640</v>
      </c>
      <c r="F2619" s="140"/>
    </row>
    <row r="2620" spans="1:6" ht="16.5">
      <c r="A2620" s="3">
        <f>IF(E2620="","",COUNTA($E$2508:E2620))</f>
        <v>106</v>
      </c>
      <c r="B2620" s="58" t="s">
        <v>594</v>
      </c>
      <c r="C2620" s="37" t="s">
        <v>1873</v>
      </c>
      <c r="D2620" s="88"/>
      <c r="E2620" s="80">
        <v>60352</v>
      </c>
      <c r="F2620" s="140"/>
    </row>
    <row r="2621" spans="1:6" ht="16.5">
      <c r="A2621" s="3">
        <f>IF(E2621="","",COUNTA($E$2508:E2621))</f>
        <v>107</v>
      </c>
      <c r="B2621" s="58" t="s">
        <v>595</v>
      </c>
      <c r="C2621" s="37" t="s">
        <v>1873</v>
      </c>
      <c r="D2621" s="88"/>
      <c r="E2621" s="80">
        <v>38460</v>
      </c>
      <c r="F2621" s="140"/>
    </row>
    <row r="2622" spans="1:6" ht="16.5">
      <c r="A2622" s="3">
        <f>IF(E2622="","",COUNTA($E$2508:E2622))</f>
        <v>108</v>
      </c>
      <c r="B2622" s="58" t="s">
        <v>596</v>
      </c>
      <c r="C2622" s="37" t="s">
        <v>1873</v>
      </c>
      <c r="D2622" s="88"/>
      <c r="E2622" s="80">
        <v>52440</v>
      </c>
      <c r="F2622" s="140"/>
    </row>
    <row r="2623" spans="1:6" ht="33">
      <c r="A2623" s="3">
        <f>IF(E2623="","",COUNTA($E$2508:E2623))</f>
        <v>109</v>
      </c>
      <c r="B2623" s="58" t="s">
        <v>597</v>
      </c>
      <c r="C2623" s="37" t="s">
        <v>1873</v>
      </c>
      <c r="D2623" s="88"/>
      <c r="E2623" s="80">
        <v>44160</v>
      </c>
      <c r="F2623" s="140"/>
    </row>
    <row r="2624" spans="1:6" ht="33">
      <c r="A2624" s="3">
        <f>IF(E2624="","",COUNTA($E$2508:E2624))</f>
        <v>110</v>
      </c>
      <c r="B2624" s="58" t="s">
        <v>598</v>
      </c>
      <c r="C2624" s="37" t="s">
        <v>1873</v>
      </c>
      <c r="D2624" s="88"/>
      <c r="E2624" s="80">
        <v>97160</v>
      </c>
      <c r="F2624" s="140"/>
    </row>
    <row r="2625" spans="1:6" ht="16.5">
      <c r="A2625" s="3">
        <f>IF(E2625="","",COUNTA($E$2508:E2625))</f>
        <v>111</v>
      </c>
      <c r="B2625" s="58" t="s">
        <v>599</v>
      </c>
      <c r="C2625" s="37" t="s">
        <v>1873</v>
      </c>
      <c r="D2625" s="88"/>
      <c r="E2625" s="80">
        <v>131560</v>
      </c>
      <c r="F2625" s="140"/>
    </row>
    <row r="2626" spans="1:6" ht="16.5">
      <c r="A2626" s="3">
        <f>IF(E2626="","",COUNTA($E$2508:E2626))</f>
        <v>112</v>
      </c>
      <c r="B2626" s="58" t="s">
        <v>600</v>
      </c>
      <c r="C2626" s="37" t="s">
        <v>1873</v>
      </c>
      <c r="D2626" s="88"/>
      <c r="E2626" s="80">
        <v>206080</v>
      </c>
      <c r="F2626" s="140"/>
    </row>
    <row r="2627" spans="1:6" ht="16.5">
      <c r="A2627" s="3">
        <f>IF(E2627="","",COUNTA($E$2508:E2627))</f>
        <v>113</v>
      </c>
      <c r="B2627" s="58" t="s">
        <v>601</v>
      </c>
      <c r="C2627" s="37" t="s">
        <v>1873</v>
      </c>
      <c r="D2627" s="88"/>
      <c r="E2627" s="80">
        <v>640320</v>
      </c>
      <c r="F2627" s="140"/>
    </row>
    <row r="2628" spans="1:6" ht="16.5">
      <c r="A2628" s="3">
        <f>IF(E2628="","",COUNTA($E$2508:E2628))</f>
        <v>114</v>
      </c>
      <c r="B2628" s="58" t="s">
        <v>602</v>
      </c>
      <c r="C2628" s="37" t="s">
        <v>1873</v>
      </c>
      <c r="D2628" s="88"/>
      <c r="E2628" s="80">
        <v>851920</v>
      </c>
      <c r="F2628" s="140"/>
    </row>
    <row r="2629" spans="1:6" ht="16.5">
      <c r="A2629" s="3">
        <f>IF(E2629="","",COUNTA($E$2508:E2629))</f>
        <v>115</v>
      </c>
      <c r="B2629" s="58" t="s">
        <v>603</v>
      </c>
      <c r="C2629" s="37" t="s">
        <v>1873</v>
      </c>
      <c r="D2629" s="88"/>
      <c r="E2629" s="80">
        <v>1656000</v>
      </c>
      <c r="F2629" s="140"/>
    </row>
    <row r="2630" spans="1:6" ht="17.25">
      <c r="A2630" s="3">
        <f>IF(E2630="","",COUNTA($E$2508:E2630))</f>
      </c>
      <c r="B2630" s="57" t="s">
        <v>604</v>
      </c>
      <c r="D2630" s="88"/>
      <c r="E2630" s="80"/>
      <c r="F2630" s="140"/>
    </row>
    <row r="2631" spans="1:6" ht="16.5">
      <c r="A2631" s="3">
        <f>IF(E2631="","",COUNTA($E$2508:E2631))</f>
        <v>116</v>
      </c>
      <c r="B2631" s="58" t="s">
        <v>605</v>
      </c>
      <c r="C2631" s="37" t="s">
        <v>1873</v>
      </c>
      <c r="D2631" s="88"/>
      <c r="E2631" s="80">
        <v>417680</v>
      </c>
      <c r="F2631" s="140"/>
    </row>
    <row r="2632" spans="1:6" ht="16.5">
      <c r="A2632" s="3">
        <f>IF(E2632="","",COUNTA($E$2508:E2632))</f>
        <v>117</v>
      </c>
      <c r="B2632" s="58" t="s">
        <v>606</v>
      </c>
      <c r="C2632" s="37" t="s">
        <v>1873</v>
      </c>
      <c r="D2632" s="88"/>
      <c r="E2632" s="80">
        <v>506000</v>
      </c>
      <c r="F2632" s="140"/>
    </row>
    <row r="2633" spans="1:6" ht="16.5">
      <c r="A2633" s="3">
        <f>IF(E2633="","",COUNTA($E$2508:E2633))</f>
        <v>118</v>
      </c>
      <c r="B2633" s="58" t="s">
        <v>607</v>
      </c>
      <c r="C2633" s="37" t="s">
        <v>1873</v>
      </c>
      <c r="D2633" s="88"/>
      <c r="E2633" s="80">
        <v>349600</v>
      </c>
      <c r="F2633" s="140"/>
    </row>
    <row r="2634" spans="1:6" ht="16.5">
      <c r="A2634" s="3">
        <f>IF(E2634="","",COUNTA($E$2508:E2634))</f>
        <v>119</v>
      </c>
      <c r="B2634" s="58" t="s">
        <v>608</v>
      </c>
      <c r="C2634" s="37" t="s">
        <v>1873</v>
      </c>
      <c r="D2634" s="88"/>
      <c r="E2634" s="80">
        <v>377200</v>
      </c>
      <c r="F2634" s="140"/>
    </row>
    <row r="2635" spans="1:6" ht="16.5">
      <c r="A2635" s="3">
        <f>IF(E2635="","",COUNTA($E$2508:E2635))</f>
        <v>120</v>
      </c>
      <c r="B2635" s="58" t="s">
        <v>609</v>
      </c>
      <c r="C2635" s="37" t="s">
        <v>1873</v>
      </c>
      <c r="D2635" s="88"/>
      <c r="E2635" s="80">
        <v>529000</v>
      </c>
      <c r="F2635" s="140"/>
    </row>
    <row r="2636" spans="1:6" ht="17.25">
      <c r="A2636" s="3">
        <f>IF(E2636="","",COUNTA($E$2508:E2636))</f>
      </c>
      <c r="B2636" s="57" t="s">
        <v>610</v>
      </c>
      <c r="D2636" s="88"/>
      <c r="E2636" s="80"/>
      <c r="F2636" s="140"/>
    </row>
    <row r="2637" spans="1:6" ht="16.5">
      <c r="A2637" s="3">
        <f>IF(E2637="","",COUNTA($E$2508:E2637))</f>
        <v>121</v>
      </c>
      <c r="B2637" s="58" t="s">
        <v>611</v>
      </c>
      <c r="C2637" s="37" t="s">
        <v>262</v>
      </c>
      <c r="D2637" s="88"/>
      <c r="E2637" s="80">
        <v>4600</v>
      </c>
      <c r="F2637" s="140"/>
    </row>
    <row r="2638" spans="1:6" ht="16.5">
      <c r="A2638" s="3">
        <f>IF(E2638="","",COUNTA($E$2508:E2638))</f>
        <v>122</v>
      </c>
      <c r="B2638" s="58" t="s">
        <v>612</v>
      </c>
      <c r="C2638" s="37" t="s">
        <v>262</v>
      </c>
      <c r="D2638" s="88"/>
      <c r="E2638" s="80">
        <v>6990</v>
      </c>
      <c r="F2638" s="140"/>
    </row>
    <row r="2639" spans="1:6" ht="16.5">
      <c r="A2639" s="3">
        <f>IF(E2639="","",COUNTA($E$2508:E2639))</f>
        <v>123</v>
      </c>
      <c r="B2639" s="58" t="s">
        <v>613</v>
      </c>
      <c r="C2639" s="37" t="s">
        <v>262</v>
      </c>
      <c r="D2639" s="88"/>
      <c r="E2639" s="80">
        <v>8470</v>
      </c>
      <c r="F2639" s="140"/>
    </row>
    <row r="2640" spans="1:6" ht="16.5">
      <c r="A2640" s="3">
        <f>IF(E2640="","",COUNTA($E$2508:E2640))</f>
        <v>124</v>
      </c>
      <c r="B2640" s="58" t="s">
        <v>614</v>
      </c>
      <c r="C2640" s="37" t="s">
        <v>262</v>
      </c>
      <c r="D2640" s="88"/>
      <c r="E2640" s="80">
        <v>10230</v>
      </c>
      <c r="F2640" s="140"/>
    </row>
    <row r="2641" spans="1:6" ht="16.5">
      <c r="A2641" s="3">
        <f>IF(E2641="","",COUNTA($E$2508:E2641))</f>
        <v>125</v>
      </c>
      <c r="B2641" s="58" t="s">
        <v>615</v>
      </c>
      <c r="C2641" s="37" t="s">
        <v>262</v>
      </c>
      <c r="D2641" s="88"/>
      <c r="E2641" s="80">
        <v>17210</v>
      </c>
      <c r="F2641" s="140"/>
    </row>
    <row r="2642" spans="1:6" ht="33">
      <c r="A2642" s="3">
        <f>IF(E2642="","",COUNTA($E$2508:E2642))</f>
        <v>126</v>
      </c>
      <c r="B2642" s="58" t="s">
        <v>616</v>
      </c>
      <c r="C2642" s="37" t="s">
        <v>262</v>
      </c>
      <c r="D2642" s="88"/>
      <c r="E2642" s="80">
        <v>26130</v>
      </c>
      <c r="F2642" s="140"/>
    </row>
    <row r="2643" spans="1:6" ht="33">
      <c r="A2643" s="3">
        <f>IF(E2643="","",COUNTA($E$2508:E2643))</f>
        <v>127</v>
      </c>
      <c r="B2643" s="58" t="s">
        <v>617</v>
      </c>
      <c r="C2643" s="37" t="s">
        <v>262</v>
      </c>
      <c r="D2643" s="88"/>
      <c r="E2643" s="80">
        <v>34140</v>
      </c>
      <c r="F2643" s="141"/>
    </row>
    <row r="2644" spans="1:3" ht="16.5">
      <c r="A2644" s="36" t="s">
        <v>2192</v>
      </c>
      <c r="B2644" s="59" t="s">
        <v>2597</v>
      </c>
      <c r="C2644" s="34"/>
    </row>
    <row r="2645" spans="1:6" s="119" customFormat="1" ht="132">
      <c r="A2645" s="3">
        <f>IF(E2645="","",COUNTA($E$2645:E2645))</f>
        <v>1</v>
      </c>
      <c r="B2645" s="41" t="s">
        <v>1591</v>
      </c>
      <c r="C2645" s="3" t="s">
        <v>1978</v>
      </c>
      <c r="D2645" s="126"/>
      <c r="E2645" s="14">
        <f>17200000/1.1</f>
        <v>15636363.636363635</v>
      </c>
      <c r="F2645" s="128" t="s">
        <v>1592</v>
      </c>
    </row>
    <row r="2646" spans="1:6" ht="115.5">
      <c r="A2646" s="3">
        <f>IF(E2646="","",COUNTA($E$2645:E2646))</f>
        <v>2</v>
      </c>
      <c r="B2646" s="60" t="s">
        <v>2609</v>
      </c>
      <c r="C2646" s="3" t="s">
        <v>1978</v>
      </c>
      <c r="E2646" s="9">
        <f>4082400/1.1</f>
        <v>3711272.727272727</v>
      </c>
      <c r="F2646" s="78" t="s">
        <v>312</v>
      </c>
    </row>
    <row r="2647" spans="1:6" ht="33">
      <c r="A2647" s="36" t="s">
        <v>2193</v>
      </c>
      <c r="B2647" s="59" t="s">
        <v>2598</v>
      </c>
      <c r="F2647" s="70"/>
    </row>
    <row r="2648" spans="1:6" ht="33">
      <c r="A2648" s="13" t="s">
        <v>2194</v>
      </c>
      <c r="B2648" s="52" t="s">
        <v>2603</v>
      </c>
      <c r="C2648" s="3"/>
      <c r="F2648" s="142" t="s">
        <v>635</v>
      </c>
    </row>
    <row r="2649" spans="1:6" ht="33">
      <c r="A2649" s="3">
        <f>IF(E2649="","",COUNTA($E$2649:E2649))</f>
        <v>1</v>
      </c>
      <c r="B2649" s="41" t="s">
        <v>1423</v>
      </c>
      <c r="C2649" s="3" t="s">
        <v>2599</v>
      </c>
      <c r="D2649" s="61" t="s">
        <v>1424</v>
      </c>
      <c r="E2649" s="14">
        <f>8889000/1.1</f>
        <v>8080909.09090909</v>
      </c>
      <c r="F2649" s="142"/>
    </row>
    <row r="2650" spans="1:6" ht="33">
      <c r="A2650" s="3">
        <f>IF(E2650="","",COUNTA($E$2649:E2650))</f>
        <v>2</v>
      </c>
      <c r="B2650" s="41" t="s">
        <v>2600</v>
      </c>
      <c r="C2650" s="3" t="s">
        <v>2599</v>
      </c>
      <c r="D2650" s="61" t="s">
        <v>1424</v>
      </c>
      <c r="E2650" s="14">
        <f>4900000/1.1</f>
        <v>4454545.454545454</v>
      </c>
      <c r="F2650" s="142"/>
    </row>
    <row r="2651" spans="1:6" ht="33">
      <c r="A2651" s="3">
        <f>IF(E2651="","",COUNTA($E$2649:E2651))</f>
        <v>3</v>
      </c>
      <c r="B2651" s="41" t="s">
        <v>2601</v>
      </c>
      <c r="C2651" s="3" t="s">
        <v>2599</v>
      </c>
      <c r="D2651" s="61" t="s">
        <v>1424</v>
      </c>
      <c r="E2651" s="14">
        <f>5290000/1.1</f>
        <v>4809090.909090908</v>
      </c>
      <c r="F2651" s="142"/>
    </row>
    <row r="2652" spans="1:6" ht="49.5">
      <c r="A2652" s="3">
        <f>IF(E2652="","",COUNTA($E$2649:E2652))</f>
        <v>4</v>
      </c>
      <c r="B2652" s="41" t="s">
        <v>1425</v>
      </c>
      <c r="C2652" s="3" t="s">
        <v>2602</v>
      </c>
      <c r="D2652" s="61" t="s">
        <v>1426</v>
      </c>
      <c r="E2652" s="14">
        <f>31537000/1.1</f>
        <v>28669999.999999996</v>
      </c>
      <c r="F2652" s="142"/>
    </row>
    <row r="2653" spans="1:6" ht="49.5">
      <c r="A2653" s="3">
        <f>IF(E2653="","",COUNTA($E$2649:E2653))</f>
        <v>5</v>
      </c>
      <c r="B2653" s="41" t="s">
        <v>1427</v>
      </c>
      <c r="C2653" s="3" t="s">
        <v>2602</v>
      </c>
      <c r="D2653" s="61" t="s">
        <v>1426</v>
      </c>
      <c r="E2653" s="14">
        <f>34998000/1.1</f>
        <v>31816363.636363633</v>
      </c>
      <c r="F2653" s="142"/>
    </row>
    <row r="2654" spans="1:6" ht="33">
      <c r="A2654" s="13" t="s">
        <v>2195</v>
      </c>
      <c r="B2654" s="52" t="s">
        <v>634</v>
      </c>
      <c r="C2654" s="3"/>
      <c r="E2654" s="14"/>
      <c r="F2654" s="142" t="s">
        <v>320</v>
      </c>
    </row>
    <row r="2655" spans="1:6" ht="33">
      <c r="A2655" s="3">
        <f>IF(E2655="","",COUNTA($E$2649:E2655))</f>
      </c>
      <c r="B2655" s="56" t="s">
        <v>2604</v>
      </c>
      <c r="C2655" s="3"/>
      <c r="E2655" s="14"/>
      <c r="F2655" s="142"/>
    </row>
    <row r="2656" spans="1:6" ht="16.5">
      <c r="A2656" s="3">
        <f>IF(E2656="","",COUNTA($E$2649:E2656))</f>
        <v>6</v>
      </c>
      <c r="B2656" s="41" t="s">
        <v>2605</v>
      </c>
      <c r="C2656" s="3" t="s">
        <v>1024</v>
      </c>
      <c r="E2656" s="23">
        <v>318182</v>
      </c>
      <c r="F2656" s="142"/>
    </row>
    <row r="2657" spans="1:6" ht="16.5">
      <c r="A2657" s="3">
        <f>IF(E2657="","",COUNTA($E$2649:E2657))</f>
        <v>7</v>
      </c>
      <c r="B2657" s="41" t="s">
        <v>2606</v>
      </c>
      <c r="C2657" s="3" t="s">
        <v>1024</v>
      </c>
      <c r="E2657" s="23">
        <v>554545</v>
      </c>
      <c r="F2657" s="142"/>
    </row>
    <row r="2658" spans="1:6" ht="19.5">
      <c r="A2658" s="3">
        <f>IF(E2658="","",COUNTA($E$2649:E2658))</f>
        <v>8</v>
      </c>
      <c r="B2658" s="41" t="s">
        <v>2607</v>
      </c>
      <c r="C2658" s="3" t="s">
        <v>2389</v>
      </c>
      <c r="E2658" s="23">
        <v>1245455</v>
      </c>
      <c r="F2658" s="142"/>
    </row>
    <row r="2659" spans="1:6" ht="33">
      <c r="A2659" s="3">
        <f>IF(E2659="","",COUNTA($E$2649:E2659))</f>
        <v>9</v>
      </c>
      <c r="B2659" s="41" t="s">
        <v>2608</v>
      </c>
      <c r="C2659" s="3" t="s">
        <v>2389</v>
      </c>
      <c r="E2659" s="23">
        <v>1618182</v>
      </c>
      <c r="F2659" s="142"/>
    </row>
    <row r="2660" spans="1:6" ht="49.5">
      <c r="A2660" s="3">
        <f>IF(E2660="","",COUNTA($E$2649:E2660))</f>
      </c>
      <c r="B2660" s="56" t="s">
        <v>618</v>
      </c>
      <c r="C2660" s="3"/>
      <c r="E2660" s="23"/>
      <c r="F2660" s="142"/>
    </row>
    <row r="2661" spans="1:6" ht="33">
      <c r="A2661" s="3">
        <f>IF(E2661="","",COUNTA($E$2649:E2661))</f>
        <v>10</v>
      </c>
      <c r="B2661" s="41" t="s">
        <v>619</v>
      </c>
      <c r="C2661" s="3" t="s">
        <v>1024</v>
      </c>
      <c r="E2661" s="23">
        <v>400000</v>
      </c>
      <c r="F2661" s="142"/>
    </row>
    <row r="2662" spans="1:6" ht="33">
      <c r="A2662" s="3">
        <f>IF(E2662="","",COUNTA($E$2649:E2662))</f>
        <v>11</v>
      </c>
      <c r="B2662" s="41" t="s">
        <v>620</v>
      </c>
      <c r="C2662" s="3" t="s">
        <v>1024</v>
      </c>
      <c r="E2662" s="23">
        <v>654545</v>
      </c>
      <c r="F2662" s="142"/>
    </row>
    <row r="2663" spans="1:6" ht="33">
      <c r="A2663" s="3">
        <f>IF(E2663="","",COUNTA($E$2649:E2663))</f>
        <v>12</v>
      </c>
      <c r="B2663" s="41" t="s">
        <v>621</v>
      </c>
      <c r="C2663" s="3" t="s">
        <v>1024</v>
      </c>
      <c r="E2663" s="23">
        <v>790909</v>
      </c>
      <c r="F2663" s="142"/>
    </row>
    <row r="2664" spans="1:6" ht="33">
      <c r="A2664" s="3">
        <f>IF(E2664="","",COUNTA($E$2649:E2664))</f>
        <v>13</v>
      </c>
      <c r="B2664" s="41" t="s">
        <v>622</v>
      </c>
      <c r="C2664" s="3" t="s">
        <v>1024</v>
      </c>
      <c r="E2664" s="23">
        <v>1254545</v>
      </c>
      <c r="F2664" s="142"/>
    </row>
    <row r="2665" spans="1:6" ht="33">
      <c r="A2665" s="3">
        <f>IF(E2665="","",COUNTA($E$2649:E2665))</f>
        <v>14</v>
      </c>
      <c r="B2665" s="41" t="s">
        <v>623</v>
      </c>
      <c r="C2665" s="3" t="s">
        <v>2389</v>
      </c>
      <c r="E2665" s="23">
        <v>1590909</v>
      </c>
      <c r="F2665" s="142"/>
    </row>
    <row r="2666" spans="1:6" ht="33">
      <c r="A2666" s="3">
        <f>IF(E2666="","",COUNTA($E$2649:E2666))</f>
        <v>15</v>
      </c>
      <c r="B2666" s="41" t="s">
        <v>624</v>
      </c>
      <c r="C2666" s="3" t="s">
        <v>2389</v>
      </c>
      <c r="E2666" s="23">
        <v>1763636</v>
      </c>
      <c r="F2666" s="142"/>
    </row>
    <row r="2667" spans="1:6" ht="33">
      <c r="A2667" s="3">
        <f>IF(E2667="","",COUNTA($E$2649:E2667))</f>
      </c>
      <c r="B2667" s="56" t="s">
        <v>625</v>
      </c>
      <c r="C2667" s="3"/>
      <c r="E2667" s="23"/>
      <c r="F2667" s="142"/>
    </row>
    <row r="2668" spans="1:6" ht="16.5">
      <c r="A2668" s="3">
        <f>IF(E2668="","",COUNTA($E$2649:E2668))</f>
        <v>16</v>
      </c>
      <c r="B2668" s="41" t="s">
        <v>2605</v>
      </c>
      <c r="C2668" s="3" t="s">
        <v>1024</v>
      </c>
      <c r="E2668" s="23">
        <v>409091</v>
      </c>
      <c r="F2668" s="142"/>
    </row>
    <row r="2669" spans="1:6" ht="16.5">
      <c r="A2669" s="3">
        <f>IF(E2669="","",COUNTA($E$2649:E2669))</f>
        <v>17</v>
      </c>
      <c r="B2669" s="41" t="s">
        <v>2606</v>
      </c>
      <c r="C2669" s="3" t="s">
        <v>1024</v>
      </c>
      <c r="E2669" s="23">
        <v>718818</v>
      </c>
      <c r="F2669" s="142"/>
    </row>
    <row r="2670" spans="1:6" ht="19.5">
      <c r="A2670" s="3">
        <f>IF(E2670="","",COUNTA($E$2649:E2670))</f>
        <v>18</v>
      </c>
      <c r="B2670" s="41" t="s">
        <v>2607</v>
      </c>
      <c r="C2670" s="3" t="s">
        <v>2389</v>
      </c>
      <c r="E2670" s="23">
        <v>1818182</v>
      </c>
      <c r="F2670" s="142"/>
    </row>
    <row r="2671" spans="1:6" ht="33">
      <c r="A2671" s="3">
        <f>IF(E2671="","",COUNTA($E$2649:E2671))</f>
        <v>19</v>
      </c>
      <c r="B2671" s="41" t="s">
        <v>2608</v>
      </c>
      <c r="C2671" s="3" t="s">
        <v>2389</v>
      </c>
      <c r="E2671" s="23">
        <v>2090909</v>
      </c>
      <c r="F2671" s="142"/>
    </row>
    <row r="2672" spans="1:6" ht="49.5">
      <c r="A2672" s="3">
        <f>IF(E2672="","",COUNTA($E$2649:E2672))</f>
      </c>
      <c r="B2672" s="56" t="s">
        <v>626</v>
      </c>
      <c r="C2672" s="3"/>
      <c r="E2672" s="23"/>
      <c r="F2672" s="142"/>
    </row>
    <row r="2673" spans="1:6" ht="33">
      <c r="A2673" s="3">
        <f>IF(E2673="","",COUNTA($E$2649:E2673))</f>
        <v>20</v>
      </c>
      <c r="B2673" s="41" t="s">
        <v>619</v>
      </c>
      <c r="C2673" s="3" t="s">
        <v>1024</v>
      </c>
      <c r="E2673" s="23">
        <v>463636</v>
      </c>
      <c r="F2673" s="142"/>
    </row>
    <row r="2674" spans="1:6" ht="33">
      <c r="A2674" s="3">
        <f>IF(E2674="","",COUNTA($E$2649:E2674))</f>
        <v>21</v>
      </c>
      <c r="B2674" s="41" t="s">
        <v>620</v>
      </c>
      <c r="C2674" s="3" t="s">
        <v>1024</v>
      </c>
      <c r="E2674" s="23">
        <v>754545</v>
      </c>
      <c r="F2674" s="142"/>
    </row>
    <row r="2675" spans="1:6" ht="33">
      <c r="A2675" s="3">
        <f>IF(E2675="","",COUNTA($E$2649:E2675))</f>
        <v>22</v>
      </c>
      <c r="B2675" s="41" t="s">
        <v>621</v>
      </c>
      <c r="C2675" s="3" t="s">
        <v>1024</v>
      </c>
      <c r="E2675" s="23">
        <v>963636</v>
      </c>
      <c r="F2675" s="142"/>
    </row>
    <row r="2676" spans="1:6" ht="33">
      <c r="A2676" s="3">
        <f>IF(E2676="","",COUNTA($E$2649:E2676))</f>
        <v>23</v>
      </c>
      <c r="B2676" s="41" t="s">
        <v>622</v>
      </c>
      <c r="C2676" s="3" t="s">
        <v>1024</v>
      </c>
      <c r="E2676" s="23">
        <v>1600000</v>
      </c>
      <c r="F2676" s="142"/>
    </row>
    <row r="2677" spans="1:6" ht="33">
      <c r="A2677" s="3">
        <f>IF(E2677="","",COUNTA($E$2649:E2677))</f>
        <v>24</v>
      </c>
      <c r="B2677" s="41" t="s">
        <v>623</v>
      </c>
      <c r="C2677" s="3" t="s">
        <v>2389</v>
      </c>
      <c r="E2677" s="23">
        <v>2063636</v>
      </c>
      <c r="F2677" s="142"/>
    </row>
    <row r="2678" spans="1:6" ht="33">
      <c r="A2678" s="3">
        <f>IF(E2678="","",COUNTA($E$2649:E2678))</f>
        <v>25</v>
      </c>
      <c r="B2678" s="41" t="s">
        <v>624</v>
      </c>
      <c r="C2678" s="3" t="s">
        <v>2389</v>
      </c>
      <c r="E2678" s="23">
        <v>2163636</v>
      </c>
      <c r="F2678" s="142"/>
    </row>
    <row r="2679" spans="1:6" ht="16.5">
      <c r="A2679" s="3">
        <f>IF(E2679="","",COUNTA($E$2649:E2679))</f>
      </c>
      <c r="B2679" s="56" t="s">
        <v>627</v>
      </c>
      <c r="C2679" s="3"/>
      <c r="E2679" s="23"/>
      <c r="F2679" s="142"/>
    </row>
    <row r="2680" spans="1:6" ht="49.5">
      <c r="A2680" s="3">
        <f>IF(E2680="","",COUNTA($E$2649:E2680))</f>
        <v>26</v>
      </c>
      <c r="B2680" s="41" t="s">
        <v>2391</v>
      </c>
      <c r="C2680" s="3" t="s">
        <v>628</v>
      </c>
      <c r="E2680" s="23">
        <v>490909</v>
      </c>
      <c r="F2680" s="142"/>
    </row>
    <row r="2681" spans="1:6" ht="49.5">
      <c r="A2681" s="3">
        <f>IF(E2681="","",COUNTA($E$2649:E2681))</f>
        <v>27</v>
      </c>
      <c r="B2681" s="41" t="s">
        <v>2392</v>
      </c>
      <c r="C2681" s="3" t="s">
        <v>628</v>
      </c>
      <c r="E2681" s="23">
        <v>916364</v>
      </c>
      <c r="F2681" s="142"/>
    </row>
    <row r="2682" spans="1:6" ht="16.5">
      <c r="A2682" s="3">
        <f>IF(E2682="","",COUNTA($E$2649:E2682))</f>
      </c>
      <c r="B2682" s="56" t="s">
        <v>629</v>
      </c>
      <c r="C2682" s="3"/>
      <c r="E2682" s="23"/>
      <c r="F2682" s="142"/>
    </row>
    <row r="2683" spans="1:6" ht="49.5">
      <c r="A2683" s="3">
        <f>IF(E2683="","",COUNTA($E$2649:E2683))</f>
        <v>28</v>
      </c>
      <c r="B2683" s="41" t="s">
        <v>630</v>
      </c>
      <c r="C2683" s="3" t="s">
        <v>823</v>
      </c>
      <c r="E2683" s="23">
        <v>4500000</v>
      </c>
      <c r="F2683" s="142"/>
    </row>
    <row r="2684" spans="1:6" ht="49.5">
      <c r="A2684" s="3">
        <f>IF(E2684="","",COUNTA($E$2649:E2684))</f>
        <v>29</v>
      </c>
      <c r="B2684" s="41" t="s">
        <v>631</v>
      </c>
      <c r="C2684" s="3" t="s">
        <v>823</v>
      </c>
      <c r="E2684" s="23">
        <v>5500000</v>
      </c>
      <c r="F2684" s="142"/>
    </row>
    <row r="2685" spans="1:6" ht="49.5">
      <c r="A2685" s="3">
        <f>IF(E2685="","",COUNTA($E$2649:E2685))</f>
        <v>30</v>
      </c>
      <c r="B2685" s="41" t="s">
        <v>632</v>
      </c>
      <c r="C2685" s="3" t="s">
        <v>823</v>
      </c>
      <c r="E2685" s="23">
        <v>7200000</v>
      </c>
      <c r="F2685" s="142"/>
    </row>
    <row r="2686" spans="1:6" ht="49.5">
      <c r="A2686" s="3">
        <f>IF(E2686="","",COUNTA($E$2649:E2686))</f>
        <v>31</v>
      </c>
      <c r="B2686" s="41" t="s">
        <v>633</v>
      </c>
      <c r="C2686" s="3" t="s">
        <v>823</v>
      </c>
      <c r="E2686" s="23">
        <v>7500000</v>
      </c>
      <c r="F2686" s="142"/>
    </row>
  </sheetData>
  <sheetProtection/>
  <mergeCells count="166">
    <mergeCell ref="D1489:D1497"/>
    <mergeCell ref="D1499:D1505"/>
    <mergeCell ref="D1507:D1514"/>
    <mergeCell ref="F183:F187"/>
    <mergeCell ref="F167:F182"/>
    <mergeCell ref="D575:D587"/>
    <mergeCell ref="F2599:F2643"/>
    <mergeCell ref="D1402:D1405"/>
    <mergeCell ref="D1060:D1061"/>
    <mergeCell ref="D1086:D1087"/>
    <mergeCell ref="D1067:D1071"/>
    <mergeCell ref="D1072:D1073"/>
    <mergeCell ref="D1074:D1075"/>
    <mergeCell ref="D1338:D1343"/>
    <mergeCell ref="D1345:D1353"/>
    <mergeCell ref="D1081:D1083"/>
    <mergeCell ref="D1355:D1362"/>
    <mergeCell ref="D1516:D1524"/>
    <mergeCell ref="D177:D182"/>
    <mergeCell ref="D1395:D1400"/>
    <mergeCell ref="D1386:D1389"/>
    <mergeCell ref="D1374:D1375"/>
    <mergeCell ref="D1407:D1411"/>
    <mergeCell ref="F2561:F2568"/>
    <mergeCell ref="F2648:F2653"/>
    <mergeCell ref="F2213:F2507"/>
    <mergeCell ref="F2191:F2212"/>
    <mergeCell ref="D1377:D1384"/>
    <mergeCell ref="D588:D595"/>
    <mergeCell ref="D1053:D1054"/>
    <mergeCell ref="D1308:D1317"/>
    <mergeCell ref="D1364:D1372"/>
    <mergeCell ref="F1093:F1100"/>
    <mergeCell ref="D1653:D1664"/>
    <mergeCell ref="F1864:F1887"/>
    <mergeCell ref="D2136:D2171"/>
    <mergeCell ref="F2518:F2527"/>
    <mergeCell ref="F2654:F2686"/>
    <mergeCell ref="F1665:F1679"/>
    <mergeCell ref="F1680:F1693"/>
    <mergeCell ref="F1694:F1863"/>
    <mergeCell ref="F2508:F2517"/>
    <mergeCell ref="F2570:F2598"/>
    <mergeCell ref="D1601:D1612"/>
    <mergeCell ref="D1614:D1622"/>
    <mergeCell ref="D1624:D1638"/>
    <mergeCell ref="D2173:D2184"/>
    <mergeCell ref="F2528:F2560"/>
    <mergeCell ref="F1888:F1894"/>
    <mergeCell ref="F1895:F1923"/>
    <mergeCell ref="D1640:D1651"/>
    <mergeCell ref="D1941:D2010"/>
    <mergeCell ref="D2012:D2134"/>
    <mergeCell ref="F1102:F1166"/>
    <mergeCell ref="D1319:D1321"/>
    <mergeCell ref="D1547:D1558"/>
    <mergeCell ref="D1560:D1571"/>
    <mergeCell ref="D1540:D1545"/>
    <mergeCell ref="D1573:D1578"/>
    <mergeCell ref="D1323:D1329"/>
    <mergeCell ref="D1331:D1336"/>
    <mergeCell ref="D1533:D1538"/>
    <mergeCell ref="D1526:D1531"/>
    <mergeCell ref="D1297:D1306"/>
    <mergeCell ref="F1167:F1284"/>
    <mergeCell ref="F1924:F1939"/>
    <mergeCell ref="F1940:F2190"/>
    <mergeCell ref="D1417:D1487"/>
    <mergeCell ref="F1285:F1664"/>
    <mergeCell ref="D2186:D2190"/>
    <mergeCell ref="D1594:D1599"/>
    <mergeCell ref="D1580:D1585"/>
    <mergeCell ref="D1587:D1592"/>
    <mergeCell ref="D1055:D1056"/>
    <mergeCell ref="D1019:D1023"/>
    <mergeCell ref="D1286:D1295"/>
    <mergeCell ref="D1065:D1066"/>
    <mergeCell ref="D1028:D1029"/>
    <mergeCell ref="D1030:D1032"/>
    <mergeCell ref="D1076:D1080"/>
    <mergeCell ref="D1044:D1047"/>
    <mergeCell ref="D1088:D1089"/>
    <mergeCell ref="D1090:D1091"/>
    <mergeCell ref="D1062:D1063"/>
    <mergeCell ref="D1048:D1051"/>
    <mergeCell ref="F921:F930"/>
    <mergeCell ref="F889:F897"/>
    <mergeCell ref="F24:F27"/>
    <mergeCell ref="F28:F32"/>
    <mergeCell ref="F869:F878"/>
    <mergeCell ref="F823:F834"/>
    <mergeCell ref="F835:F841"/>
    <mergeCell ref="D1057:D1058"/>
    <mergeCell ref="F911:F920"/>
    <mergeCell ref="F898:F910"/>
    <mergeCell ref="F842:F861"/>
    <mergeCell ref="F709:F738"/>
    <mergeCell ref="F689:F708"/>
    <mergeCell ref="F777:F794"/>
    <mergeCell ref="F795:F810"/>
    <mergeCell ref="F740:F758"/>
    <mergeCell ref="A1:F1"/>
    <mergeCell ref="F90:F99"/>
    <mergeCell ref="F100:F106"/>
    <mergeCell ref="F44:F54"/>
    <mergeCell ref="F55:F57"/>
    <mergeCell ref="F16:F19"/>
    <mergeCell ref="F4:F5"/>
    <mergeCell ref="F11:F13"/>
    <mergeCell ref="F6:F8"/>
    <mergeCell ref="F59:F89"/>
    <mergeCell ref="F684:F687"/>
    <mergeCell ref="F143:F149"/>
    <mergeCell ref="F151:F153"/>
    <mergeCell ref="F362:F367"/>
    <mergeCell ref="F368:F391"/>
    <mergeCell ref="F392:F437"/>
    <mergeCell ref="F612:F613"/>
    <mergeCell ref="F562:F607"/>
    <mergeCell ref="F609:F611"/>
    <mergeCell ref="F615:F618"/>
    <mergeCell ref="F107:F115"/>
    <mergeCell ref="F116:F123"/>
    <mergeCell ref="F157:F158"/>
    <mergeCell ref="F154:F155"/>
    <mergeCell ref="F20:F23"/>
    <mergeCell ref="F34:F43"/>
    <mergeCell ref="F124:F131"/>
    <mergeCell ref="D603:D607"/>
    <mergeCell ref="D563:D570"/>
    <mergeCell ref="D571:D574"/>
    <mergeCell ref="F133:F142"/>
    <mergeCell ref="F201:F360"/>
    <mergeCell ref="F159:F161"/>
    <mergeCell ref="D167:D176"/>
    <mergeCell ref="F162:F165"/>
    <mergeCell ref="F438:F561"/>
    <mergeCell ref="F191:F200"/>
    <mergeCell ref="F619:F683"/>
    <mergeCell ref="D990:D992"/>
    <mergeCell ref="D1012:D1016"/>
    <mergeCell ref="D993:D997"/>
    <mergeCell ref="D966:D987"/>
    <mergeCell ref="D597:D602"/>
    <mergeCell ref="F879:F888"/>
    <mergeCell ref="F862:F868"/>
    <mergeCell ref="F759:F766"/>
    <mergeCell ref="F767:F776"/>
    <mergeCell ref="F944:F963"/>
    <mergeCell ref="F989:F1092"/>
    <mergeCell ref="D1024:D1026"/>
    <mergeCell ref="F966:F987"/>
    <mergeCell ref="D1042:D1043"/>
    <mergeCell ref="D709:D718"/>
    <mergeCell ref="D719:D728"/>
    <mergeCell ref="D729:D738"/>
    <mergeCell ref="F931:F943"/>
    <mergeCell ref="F811:F822"/>
    <mergeCell ref="D1006:D1007"/>
    <mergeCell ref="D998:D1001"/>
    <mergeCell ref="D1040:D1041"/>
    <mergeCell ref="D1017:D1018"/>
    <mergeCell ref="D1033:D1034"/>
    <mergeCell ref="D1009:D1011"/>
    <mergeCell ref="D1002:D1005"/>
    <mergeCell ref="D1035:D1039"/>
  </mergeCells>
  <printOptions horizontalCentered="1"/>
  <pageMargins left="0.3" right="0.3" top="0.5" bottom="0.6" header="0.3" footer="0.3"/>
  <pageSetup fitToHeight="0" fitToWidth="1" horizontalDpi="600" verticalDpi="600" orientation="portrait" paperSize="9" scale="76" r:id="rId3"/>
  <headerFooter>
    <oddHeader>&amp;C &amp;P</oddHeader>
    <oddFooter>&amp;C&amp;"Times New Roman,Bold"&amp;10Ghi chú:&amp;"Times New Roman,Regular" Trường hợp các đơn vị không gửi Văn bản đề nghị duy trì hoặc điều chỉnh công bố giá các loại VLXD, vật tư thiết bị, Liên Sở XD-TC sẽ xem xét gỡ bỏ thông tin và giá ra khỏi Công bố giá</oddFooter>
  </headerFooter>
  <rowBreaks count="5" manualBreakCount="5">
    <brk id="160" min="3" max="5" man="1"/>
    <brk id="849" min="3" max="5" man="1"/>
    <brk id="1563" min="3" max="5" man="1"/>
    <brk id="1923" min="3" max="5" man="1"/>
    <brk id="2521" min="3" max="5" man="1"/>
  </rowBreaks>
  <legacyDrawing r:id="rId2"/>
</worksheet>
</file>

<file path=xl/worksheets/sheet2.xml><?xml version="1.0" encoding="utf-8"?>
<worksheet xmlns="http://schemas.openxmlformats.org/spreadsheetml/2006/main" xmlns:r="http://schemas.openxmlformats.org/officeDocument/2006/relationships">
  <dimension ref="A2:BG343"/>
  <sheetViews>
    <sheetView zoomScale="70" zoomScaleNormal="70" zoomScalePageLayoutView="0" workbookViewId="0" topLeftCell="A1">
      <selection activeCell="M34" sqref="M34"/>
    </sheetView>
  </sheetViews>
  <sheetFormatPr defaultColWidth="9.140625" defaultRowHeight="15"/>
  <cols>
    <col min="1" max="1" width="9.140625" style="120" customWidth="1"/>
    <col min="2" max="2" width="39.7109375" style="120" bestFit="1" customWidth="1"/>
    <col min="3" max="3" width="7.7109375" style="120" bestFit="1" customWidth="1"/>
    <col min="4" max="4" width="24.421875" style="120" bestFit="1" customWidth="1"/>
    <col min="5" max="5" width="18.421875" style="120" bestFit="1" customWidth="1"/>
    <col min="6" max="6" width="16.00390625" style="120" bestFit="1" customWidth="1"/>
    <col min="7" max="7" width="13.140625" style="129" customWidth="1"/>
    <col min="8" max="59" width="9.140625" style="123" customWidth="1"/>
    <col min="60" max="16384" width="9.140625" style="120" customWidth="1"/>
  </cols>
  <sheetData>
    <row r="1" ht="16.5"/>
    <row r="2" spans="1:7" ht="16.5">
      <c r="A2" s="36" t="s">
        <v>2145</v>
      </c>
      <c r="B2" s="36" t="s">
        <v>2146</v>
      </c>
      <c r="C2" s="36" t="s">
        <v>2147</v>
      </c>
      <c r="D2" s="36" t="s">
        <v>2148</v>
      </c>
      <c r="E2" s="36" t="s">
        <v>2149</v>
      </c>
      <c r="F2" s="36" t="s">
        <v>2150</v>
      </c>
      <c r="G2" s="122" t="s">
        <v>2151</v>
      </c>
    </row>
    <row r="3" spans="1:7" ht="16.5" hidden="1">
      <c r="A3" s="36" t="s">
        <v>1924</v>
      </c>
      <c r="B3" s="36" t="s">
        <v>2009</v>
      </c>
      <c r="C3" s="36"/>
      <c r="D3" s="36"/>
      <c r="E3" s="2"/>
      <c r="G3" s="117"/>
    </row>
    <row r="4" spans="1:8" ht="16.5" hidden="1">
      <c r="A4" s="37">
        <v>1</v>
      </c>
      <c r="B4" s="38" t="s">
        <v>2382</v>
      </c>
      <c r="C4" s="37" t="s">
        <v>2000</v>
      </c>
      <c r="D4" s="61" t="s">
        <v>2383</v>
      </c>
      <c r="E4" s="130">
        <f>21900/1.1</f>
        <v>19909.090909090908</v>
      </c>
      <c r="F4" s="130">
        <f>21900/1.1</f>
        <v>19909.090909090908</v>
      </c>
      <c r="G4" s="132">
        <f>(F4-E4)/E4</f>
        <v>0</v>
      </c>
      <c r="H4" s="124">
        <f>MIN(G4:G13)</f>
        <v>0</v>
      </c>
    </row>
    <row r="5" spans="1:8" ht="16.5" hidden="1">
      <c r="A5" s="37">
        <v>2</v>
      </c>
      <c r="B5" s="38" t="s">
        <v>2382</v>
      </c>
      <c r="C5" s="37" t="s">
        <v>2000</v>
      </c>
      <c r="D5" s="61" t="s">
        <v>2384</v>
      </c>
      <c r="E5" s="130">
        <f>22100/1.1</f>
        <v>20090.90909090909</v>
      </c>
      <c r="F5" s="130">
        <f>22100/1.1</f>
        <v>20090.90909090909</v>
      </c>
      <c r="G5" s="132">
        <f aca="true" t="shared" si="0" ref="G5:G42">(F5-E5)/E5</f>
        <v>0</v>
      </c>
      <c r="H5" s="124">
        <f>MAX(G4:G13)</f>
        <v>0</v>
      </c>
    </row>
    <row r="6" spans="1:7" ht="16.5" hidden="1">
      <c r="A6" s="37">
        <v>3</v>
      </c>
      <c r="B6" s="38" t="s">
        <v>2382</v>
      </c>
      <c r="C6" s="37" t="s">
        <v>2000</v>
      </c>
      <c r="D6" s="61" t="s">
        <v>2385</v>
      </c>
      <c r="E6" s="130">
        <f>22000/1.1</f>
        <v>20000</v>
      </c>
      <c r="F6" s="130">
        <f>22000/1.1</f>
        <v>20000</v>
      </c>
      <c r="G6" s="132">
        <f t="shared" si="0"/>
        <v>0</v>
      </c>
    </row>
    <row r="7" spans="1:7" ht="16.5" hidden="1">
      <c r="A7" s="37">
        <v>4</v>
      </c>
      <c r="B7" s="38" t="s">
        <v>2382</v>
      </c>
      <c r="C7" s="37" t="s">
        <v>2000</v>
      </c>
      <c r="D7" s="61" t="s">
        <v>2401</v>
      </c>
      <c r="E7" s="130">
        <f>21900/1.1</f>
        <v>19909.090909090908</v>
      </c>
      <c r="F7" s="130">
        <f>21900/1.1</f>
        <v>19909.090909090908</v>
      </c>
      <c r="G7" s="132">
        <f t="shared" si="0"/>
        <v>0</v>
      </c>
    </row>
    <row r="8" spans="1:7" ht="16.5" hidden="1">
      <c r="A8" s="37">
        <v>5</v>
      </c>
      <c r="B8" s="38" t="s">
        <v>2382</v>
      </c>
      <c r="C8" s="37" t="s">
        <v>2000</v>
      </c>
      <c r="D8" s="61" t="s">
        <v>2402</v>
      </c>
      <c r="E8" s="130">
        <f>22000/1.1</f>
        <v>20000</v>
      </c>
      <c r="F8" s="130">
        <f>22000/1.1</f>
        <v>20000</v>
      </c>
      <c r="G8" s="132">
        <f t="shared" si="0"/>
        <v>0</v>
      </c>
    </row>
    <row r="9" spans="1:7" ht="16.5" hidden="1">
      <c r="A9" s="37">
        <v>6</v>
      </c>
      <c r="B9" s="38" t="s">
        <v>2386</v>
      </c>
      <c r="C9" s="37" t="s">
        <v>2000</v>
      </c>
      <c r="D9" s="61" t="s">
        <v>2383</v>
      </c>
      <c r="E9" s="130">
        <f>21700/1.1</f>
        <v>19727.272727272724</v>
      </c>
      <c r="F9" s="130">
        <f>21700/1.1</f>
        <v>19727.272727272724</v>
      </c>
      <c r="G9" s="132">
        <f t="shared" si="0"/>
        <v>0</v>
      </c>
    </row>
    <row r="10" spans="1:7" ht="16.5" hidden="1">
      <c r="A10" s="37">
        <v>7</v>
      </c>
      <c r="B10" s="38" t="s">
        <v>2386</v>
      </c>
      <c r="C10" s="37" t="s">
        <v>2000</v>
      </c>
      <c r="D10" s="61" t="s">
        <v>2384</v>
      </c>
      <c r="E10" s="130">
        <f>22000/1.1</f>
        <v>20000</v>
      </c>
      <c r="F10" s="130">
        <f>22000/1.1</f>
        <v>20000</v>
      </c>
      <c r="G10" s="132">
        <f t="shared" si="0"/>
        <v>0</v>
      </c>
    </row>
    <row r="11" spans="1:7" ht="16.5" hidden="1">
      <c r="A11" s="37">
        <v>8</v>
      </c>
      <c r="B11" s="38" t="s">
        <v>2386</v>
      </c>
      <c r="C11" s="37" t="s">
        <v>2000</v>
      </c>
      <c r="D11" s="61" t="s">
        <v>2385</v>
      </c>
      <c r="E11" s="130">
        <f>21900/1.1</f>
        <v>19909.090909090908</v>
      </c>
      <c r="F11" s="130">
        <f>21900/1.1</f>
        <v>19909.090909090908</v>
      </c>
      <c r="G11" s="132">
        <f t="shared" si="0"/>
        <v>0</v>
      </c>
    </row>
    <row r="12" spans="1:7" ht="16.5" hidden="1">
      <c r="A12" s="37">
        <v>9</v>
      </c>
      <c r="B12" s="38" t="s">
        <v>2386</v>
      </c>
      <c r="C12" s="37" t="s">
        <v>2000</v>
      </c>
      <c r="D12" s="61" t="s">
        <v>2401</v>
      </c>
      <c r="E12" s="130">
        <f>21700/1.1</f>
        <v>19727.272727272724</v>
      </c>
      <c r="F12" s="130">
        <f>21700/1.1</f>
        <v>19727.272727272724</v>
      </c>
      <c r="G12" s="132">
        <f t="shared" si="0"/>
        <v>0</v>
      </c>
    </row>
    <row r="13" spans="1:7" ht="16.5" hidden="1">
      <c r="A13" s="37">
        <v>10</v>
      </c>
      <c r="B13" s="38" t="s">
        <v>2386</v>
      </c>
      <c r="C13" s="37" t="s">
        <v>2000</v>
      </c>
      <c r="D13" s="61" t="s">
        <v>2402</v>
      </c>
      <c r="E13" s="130">
        <f>21900/1.1</f>
        <v>19909.090909090908</v>
      </c>
      <c r="F13" s="130">
        <f>21900/1.1</f>
        <v>19909.090909090908</v>
      </c>
      <c r="G13" s="132">
        <f t="shared" si="0"/>
        <v>0</v>
      </c>
    </row>
    <row r="14" spans="1:7" ht="16.5" hidden="1">
      <c r="A14" s="37">
        <v>11</v>
      </c>
      <c r="B14" s="38" t="s">
        <v>2001</v>
      </c>
      <c r="C14" s="37" t="s">
        <v>2000</v>
      </c>
      <c r="D14" s="87" t="s">
        <v>2029</v>
      </c>
      <c r="E14" s="130">
        <v>19250</v>
      </c>
      <c r="F14" s="130">
        <v>19250</v>
      </c>
      <c r="G14" s="132">
        <f t="shared" si="0"/>
        <v>0</v>
      </c>
    </row>
    <row r="15" spans="1:8" ht="16.5" hidden="1">
      <c r="A15" s="37">
        <v>12</v>
      </c>
      <c r="B15" s="38" t="s">
        <v>2002</v>
      </c>
      <c r="C15" s="37" t="s">
        <v>2000</v>
      </c>
      <c r="D15" s="87" t="s">
        <v>2030</v>
      </c>
      <c r="E15" s="130">
        <v>19450</v>
      </c>
      <c r="F15" s="130">
        <v>19450</v>
      </c>
      <c r="G15" s="132">
        <f t="shared" si="0"/>
        <v>0</v>
      </c>
      <c r="H15" s="124">
        <f>MIN(G14:G20)</f>
        <v>0</v>
      </c>
    </row>
    <row r="16" spans="1:8" ht="16.5" hidden="1">
      <c r="A16" s="37">
        <v>13</v>
      </c>
      <c r="B16" s="38" t="s">
        <v>2003</v>
      </c>
      <c r="C16" s="37" t="s">
        <v>2000</v>
      </c>
      <c r="D16" s="87" t="s">
        <v>2031</v>
      </c>
      <c r="E16" s="130">
        <v>19250</v>
      </c>
      <c r="F16" s="130">
        <v>19250</v>
      </c>
      <c r="G16" s="132">
        <f t="shared" si="0"/>
        <v>0</v>
      </c>
      <c r="H16" s="124">
        <f>MAX(G14:G20)</f>
        <v>0</v>
      </c>
    </row>
    <row r="17" spans="1:7" ht="16.5" hidden="1">
      <c r="A17" s="37">
        <v>14</v>
      </c>
      <c r="B17" s="38" t="s">
        <v>2004</v>
      </c>
      <c r="C17" s="37" t="s">
        <v>2000</v>
      </c>
      <c r="D17" s="87" t="s">
        <v>2032</v>
      </c>
      <c r="E17" s="130">
        <v>19650</v>
      </c>
      <c r="F17" s="130">
        <v>19650</v>
      </c>
      <c r="G17" s="132">
        <f t="shared" si="0"/>
        <v>0</v>
      </c>
    </row>
    <row r="18" spans="1:7" ht="16.5" hidden="1">
      <c r="A18" s="37">
        <v>15</v>
      </c>
      <c r="B18" s="38" t="s">
        <v>2005</v>
      </c>
      <c r="C18" s="37" t="s">
        <v>2000</v>
      </c>
      <c r="D18" s="87" t="s">
        <v>2033</v>
      </c>
      <c r="E18" s="130">
        <v>19450</v>
      </c>
      <c r="F18" s="130">
        <v>19450</v>
      </c>
      <c r="G18" s="132">
        <f t="shared" si="0"/>
        <v>0</v>
      </c>
    </row>
    <row r="19" spans="1:7" ht="16.5" hidden="1">
      <c r="A19" s="37">
        <v>16</v>
      </c>
      <c r="B19" s="38" t="s">
        <v>2006</v>
      </c>
      <c r="C19" s="37" t="s">
        <v>2000</v>
      </c>
      <c r="D19" s="87" t="s">
        <v>2034</v>
      </c>
      <c r="E19" s="130">
        <v>19750</v>
      </c>
      <c r="F19" s="130">
        <v>19750</v>
      </c>
      <c r="G19" s="132">
        <f t="shared" si="0"/>
        <v>0</v>
      </c>
    </row>
    <row r="20" spans="1:7" ht="16.5" hidden="1">
      <c r="A20" s="37">
        <v>17</v>
      </c>
      <c r="B20" s="38" t="s">
        <v>2007</v>
      </c>
      <c r="C20" s="37" t="s">
        <v>2000</v>
      </c>
      <c r="D20" s="87" t="s">
        <v>2035</v>
      </c>
      <c r="E20" s="130">
        <v>19550</v>
      </c>
      <c r="F20" s="130">
        <v>19550</v>
      </c>
      <c r="G20" s="132">
        <f t="shared" si="0"/>
        <v>0</v>
      </c>
    </row>
    <row r="21" spans="1:7" ht="16.5">
      <c r="A21" s="36" t="s">
        <v>1930</v>
      </c>
      <c r="B21" s="36" t="s">
        <v>2014</v>
      </c>
      <c r="E21" s="6"/>
      <c r="F21" s="130"/>
      <c r="G21" s="132"/>
    </row>
    <row r="22" spans="1:8" ht="16.5">
      <c r="A22" s="3">
        <v>1</v>
      </c>
      <c r="B22" s="40" t="s">
        <v>2016</v>
      </c>
      <c r="C22" s="3" t="s">
        <v>2010</v>
      </c>
      <c r="D22" s="87"/>
      <c r="E22" s="6">
        <f>1720/1.1</f>
        <v>1563.6363636363635</v>
      </c>
      <c r="F22" s="130">
        <f>1820/1.1</f>
        <v>1654.5454545454545</v>
      </c>
      <c r="G22" s="132">
        <f t="shared" si="0"/>
        <v>0.058139534883720985</v>
      </c>
      <c r="H22" s="124">
        <f>MIN(G22:G24)</f>
        <v>0.058139534883720985</v>
      </c>
    </row>
    <row r="23" spans="1:8" ht="16.5">
      <c r="A23" s="3">
        <v>2</v>
      </c>
      <c r="B23" s="40" t="s">
        <v>2017</v>
      </c>
      <c r="C23" s="3" t="s">
        <v>2010</v>
      </c>
      <c r="D23" s="87"/>
      <c r="E23" s="6">
        <f>1650/1.1</f>
        <v>1499.9999999999998</v>
      </c>
      <c r="F23" s="130">
        <f>1750/1.1</f>
        <v>1590.9090909090908</v>
      </c>
      <c r="G23" s="132">
        <f t="shared" si="0"/>
        <v>0.06060606060606067</v>
      </c>
      <c r="H23" s="124">
        <f>MAX(G22:G24)</f>
        <v>0.0680272108843538</v>
      </c>
    </row>
    <row r="24" spans="1:7" ht="16.5">
      <c r="A24" s="3">
        <v>3</v>
      </c>
      <c r="B24" s="40" t="s">
        <v>2018</v>
      </c>
      <c r="C24" s="3" t="s">
        <v>2010</v>
      </c>
      <c r="D24" s="87"/>
      <c r="E24" s="6">
        <f>1470/1.1</f>
        <v>1336.3636363636363</v>
      </c>
      <c r="F24" s="130">
        <f>1570/1.1</f>
        <v>1427.2727272727273</v>
      </c>
      <c r="G24" s="132">
        <f t="shared" si="0"/>
        <v>0.0680272108843538</v>
      </c>
    </row>
    <row r="25" spans="1:7" ht="16.5">
      <c r="A25" s="3">
        <f>IF(E25="","",COUNTA($E25:E$151))</f>
        <v>117</v>
      </c>
      <c r="B25" s="38" t="s">
        <v>2380</v>
      </c>
      <c r="C25" s="37" t="s">
        <v>2010</v>
      </c>
      <c r="D25" s="87"/>
      <c r="E25" s="127">
        <f>1300/1.1</f>
        <v>1181.8181818181818</v>
      </c>
      <c r="F25" s="130">
        <f>1430/1.1</f>
        <v>1300</v>
      </c>
      <c r="G25" s="132">
        <f t="shared" si="0"/>
        <v>0.10000000000000006</v>
      </c>
    </row>
    <row r="26" spans="1:8" ht="16.5">
      <c r="A26" s="3">
        <f>IF(E26="","",COUNTA($E26:E$151))</f>
        <v>116</v>
      </c>
      <c r="B26" s="38" t="s">
        <v>2381</v>
      </c>
      <c r="C26" s="37" t="s">
        <v>2010</v>
      </c>
      <c r="D26" s="87"/>
      <c r="E26" s="127">
        <f>1400/1.1</f>
        <v>1272.7272727272725</v>
      </c>
      <c r="F26" s="130">
        <f>1530/1.1</f>
        <v>1390.9090909090908</v>
      </c>
      <c r="G26" s="132">
        <f t="shared" si="0"/>
        <v>0.09285714285714292</v>
      </c>
      <c r="H26" s="124">
        <f>MIN(G25:G28)</f>
        <v>0.09285714285714292</v>
      </c>
    </row>
    <row r="27" spans="1:8" ht="16.5">
      <c r="A27" s="3">
        <f>IF(E27="","",COUNTA($E27:E$151))</f>
        <v>115</v>
      </c>
      <c r="B27" s="38" t="s">
        <v>2378</v>
      </c>
      <c r="C27" s="37" t="s">
        <v>2010</v>
      </c>
      <c r="D27" s="87"/>
      <c r="E27" s="127">
        <f>1250/1.1</f>
        <v>1136.3636363636363</v>
      </c>
      <c r="F27" s="130">
        <f>1380/1.1</f>
        <v>1254.5454545454545</v>
      </c>
      <c r="G27" s="132">
        <f t="shared" si="0"/>
        <v>0.10400000000000006</v>
      </c>
      <c r="H27" s="124">
        <f>MAX(G25:G28)</f>
        <v>0.11607142857142852</v>
      </c>
    </row>
    <row r="28" spans="1:7" ht="16.5">
      <c r="A28" s="3">
        <f>IF(E28="","",COUNTA($E28:E$151))</f>
        <v>114</v>
      </c>
      <c r="B28" s="38" t="s">
        <v>2379</v>
      </c>
      <c r="C28" s="37" t="s">
        <v>2010</v>
      </c>
      <c r="D28" s="87"/>
      <c r="E28" s="127">
        <f>1120/1.1</f>
        <v>1018.1818181818181</v>
      </c>
      <c r="F28" s="130">
        <f>1250/1.1</f>
        <v>1136.3636363636363</v>
      </c>
      <c r="G28" s="132">
        <f t="shared" si="0"/>
        <v>0.11607142857142852</v>
      </c>
    </row>
    <row r="29" spans="1:7" ht="16.5">
      <c r="A29" s="36" t="s">
        <v>2008</v>
      </c>
      <c r="B29" s="36" t="s">
        <v>323</v>
      </c>
      <c r="C29" s="133"/>
      <c r="D29" s="133"/>
      <c r="E29" s="6"/>
      <c r="F29" s="130"/>
      <c r="G29" s="132"/>
    </row>
    <row r="30" spans="1:59" s="121" customFormat="1" ht="33">
      <c r="A30" s="3">
        <f>IF(E30="","",COUNTA($E30:E$2511))</f>
        <v>287</v>
      </c>
      <c r="B30" s="41" t="s">
        <v>1591</v>
      </c>
      <c r="C30" s="3" t="s">
        <v>1978</v>
      </c>
      <c r="D30" s="126"/>
      <c r="E30" s="131">
        <f>17200000/1.1</f>
        <v>15636363.636363635</v>
      </c>
      <c r="F30" s="131">
        <f>17200000/1.1</f>
        <v>15636363.636363635</v>
      </c>
      <c r="G30" s="132">
        <f t="shared" si="0"/>
        <v>0</v>
      </c>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5"/>
      <c r="BC30" s="125"/>
      <c r="BD30" s="125"/>
      <c r="BE30" s="125"/>
      <c r="BF30" s="125"/>
      <c r="BG30" s="125"/>
    </row>
    <row r="31" spans="1:7" s="123" customFormat="1" ht="16.5">
      <c r="A31" s="36" t="s">
        <v>1964</v>
      </c>
      <c r="B31" s="51" t="s">
        <v>814</v>
      </c>
      <c r="C31" s="10"/>
      <c r="D31" s="87"/>
      <c r="E31" s="17"/>
      <c r="F31" s="131"/>
      <c r="G31" s="132"/>
    </row>
    <row r="32" spans="1:7" s="123" customFormat="1" ht="16.5">
      <c r="A32" s="3">
        <f>IF(E32="","",COUNTA($E32:E$32))</f>
        <v>1</v>
      </c>
      <c r="B32" s="44" t="s">
        <v>722</v>
      </c>
      <c r="C32" s="7" t="s">
        <v>665</v>
      </c>
      <c r="D32" s="87"/>
      <c r="E32" s="9">
        <v>399000</v>
      </c>
      <c r="F32" s="131">
        <v>439000</v>
      </c>
      <c r="G32" s="132">
        <f t="shared" si="0"/>
        <v>0.10025062656641603</v>
      </c>
    </row>
    <row r="33" spans="1:7" s="123" customFormat="1" ht="16.5">
      <c r="A33" s="3">
        <f>IF(E33="","",COUNTA($E$32:E33))</f>
        <v>2</v>
      </c>
      <c r="B33" s="44" t="s">
        <v>723</v>
      </c>
      <c r="C33" s="7" t="s">
        <v>665</v>
      </c>
      <c r="D33" s="87"/>
      <c r="E33" s="9">
        <v>432000</v>
      </c>
      <c r="F33" s="131">
        <v>475000</v>
      </c>
      <c r="G33" s="132">
        <f t="shared" si="0"/>
        <v>0.09953703703703703</v>
      </c>
    </row>
    <row r="34" spans="1:8" s="123" customFormat="1" ht="33">
      <c r="A34" s="3">
        <f>IF(E34="","",COUNTA($E$32:E34))</f>
        <v>3</v>
      </c>
      <c r="B34" s="44" t="s">
        <v>724</v>
      </c>
      <c r="C34" s="7" t="s">
        <v>656</v>
      </c>
      <c r="D34" s="87"/>
      <c r="E34" s="9">
        <v>1443000</v>
      </c>
      <c r="F34" s="131">
        <v>1587000</v>
      </c>
      <c r="G34" s="132">
        <f t="shared" si="0"/>
        <v>0.0997920997920998</v>
      </c>
      <c r="H34" s="124">
        <f>MIN(G32:G42)</f>
        <v>0.08075370121130551</v>
      </c>
    </row>
    <row r="35" spans="1:8" s="123" customFormat="1" ht="16.5">
      <c r="A35" s="3">
        <f>IF(E35="","",COUNTA($E$32:E35))</f>
        <v>4</v>
      </c>
      <c r="B35" s="44" t="s">
        <v>725</v>
      </c>
      <c r="C35" s="7" t="s">
        <v>656</v>
      </c>
      <c r="D35" s="87"/>
      <c r="E35" s="9">
        <v>2105000</v>
      </c>
      <c r="F35" s="131">
        <v>2315000</v>
      </c>
      <c r="G35" s="132">
        <f t="shared" si="0"/>
        <v>0.0997624703087886</v>
      </c>
      <c r="H35" s="124">
        <f>MAX(G32:G42)</f>
        <v>0.10046948356807511</v>
      </c>
    </row>
    <row r="36" spans="1:7" s="123" customFormat="1" ht="33">
      <c r="A36" s="3">
        <f>IF(E36="","",COUNTA($E$32:E36))</f>
        <v>5</v>
      </c>
      <c r="B36" s="44" t="s">
        <v>726</v>
      </c>
      <c r="C36" s="7" t="s">
        <v>656</v>
      </c>
      <c r="D36" s="87"/>
      <c r="E36" s="9">
        <v>915000</v>
      </c>
      <c r="F36" s="131">
        <v>1006000</v>
      </c>
      <c r="G36" s="132">
        <f t="shared" si="0"/>
        <v>0.0994535519125683</v>
      </c>
    </row>
    <row r="37" spans="1:7" s="123" customFormat="1" ht="16.5">
      <c r="A37" s="3">
        <f>IF(E37="","",COUNTA($E$32:E37))</f>
        <v>6</v>
      </c>
      <c r="B37" s="44" t="s">
        <v>727</v>
      </c>
      <c r="C37" s="7" t="s">
        <v>656</v>
      </c>
      <c r="D37" s="87"/>
      <c r="E37" s="9">
        <v>1080000</v>
      </c>
      <c r="F37" s="131">
        <v>1188000</v>
      </c>
      <c r="G37" s="132">
        <f t="shared" si="0"/>
        <v>0.1</v>
      </c>
    </row>
    <row r="38" spans="1:7" s="123" customFormat="1" ht="33">
      <c r="A38" s="3">
        <f>IF(E38="","",COUNTA($E$32:E38))</f>
        <v>7</v>
      </c>
      <c r="B38" s="44" t="s">
        <v>728</v>
      </c>
      <c r="C38" s="7" t="s">
        <v>656</v>
      </c>
      <c r="D38" s="87"/>
      <c r="E38" s="9">
        <v>743000</v>
      </c>
      <c r="F38" s="131">
        <v>803000</v>
      </c>
      <c r="G38" s="132">
        <f t="shared" si="0"/>
        <v>0.08075370121130551</v>
      </c>
    </row>
    <row r="39" spans="1:7" s="123" customFormat="1" ht="33">
      <c r="A39" s="3">
        <f>IF(E39="","",COUNTA($E$32:E39))</f>
        <v>8</v>
      </c>
      <c r="B39" s="44" t="s">
        <v>729</v>
      </c>
      <c r="C39" s="7" t="s">
        <v>656</v>
      </c>
      <c r="D39" s="87"/>
      <c r="E39" s="9">
        <v>1931000</v>
      </c>
      <c r="F39" s="131">
        <v>2124000</v>
      </c>
      <c r="G39" s="132">
        <f t="shared" si="0"/>
        <v>0.09994821336095287</v>
      </c>
    </row>
    <row r="40" spans="1:7" s="123" customFormat="1" ht="16.5">
      <c r="A40" s="3">
        <f>IF(E40="","",COUNTA($E$32:E40))</f>
        <v>9</v>
      </c>
      <c r="B40" s="44" t="s">
        <v>730</v>
      </c>
      <c r="C40" s="7" t="s">
        <v>656</v>
      </c>
      <c r="D40" s="87"/>
      <c r="E40" s="9">
        <v>1065000</v>
      </c>
      <c r="F40" s="131">
        <v>1172000</v>
      </c>
      <c r="G40" s="132">
        <f t="shared" si="0"/>
        <v>0.10046948356807511</v>
      </c>
    </row>
    <row r="41" spans="1:7" s="123" customFormat="1" ht="33">
      <c r="A41" s="3">
        <f>IF(E41="","",COUNTA($E$32:E41))</f>
        <v>10</v>
      </c>
      <c r="B41" s="44" t="s">
        <v>731</v>
      </c>
      <c r="C41" s="7" t="s">
        <v>656</v>
      </c>
      <c r="D41" s="87"/>
      <c r="E41" s="9">
        <v>1881000</v>
      </c>
      <c r="F41" s="131">
        <v>2069000</v>
      </c>
      <c r="G41" s="132">
        <f t="shared" si="0"/>
        <v>0.09994683678894205</v>
      </c>
    </row>
    <row r="42" spans="1:7" s="123" customFormat="1" ht="33">
      <c r="A42" s="3">
        <f>IF(E42="","",COUNTA($E$32:E42))</f>
        <v>11</v>
      </c>
      <c r="B42" s="44" t="s">
        <v>732</v>
      </c>
      <c r="C42" s="7" t="s">
        <v>656</v>
      </c>
      <c r="D42" s="87"/>
      <c r="E42" s="9">
        <v>1046000</v>
      </c>
      <c r="F42" s="131">
        <v>1151000</v>
      </c>
      <c r="G42" s="132">
        <f t="shared" si="0"/>
        <v>0.10038240917782026</v>
      </c>
    </row>
    <row r="43" spans="1:7" ht="16.5">
      <c r="A43" s="36" t="s">
        <v>2008</v>
      </c>
      <c r="B43" s="51" t="s">
        <v>323</v>
      </c>
      <c r="C43" s="134"/>
      <c r="D43" s="134"/>
      <c r="E43" s="135"/>
      <c r="F43" s="135"/>
      <c r="G43" s="132"/>
    </row>
    <row r="44" spans="1:7" ht="33">
      <c r="A44" s="3">
        <f>IF(E44="","",COUNTA($E44:E$2650))</f>
        <v>275</v>
      </c>
      <c r="B44" s="44" t="s">
        <v>2596</v>
      </c>
      <c r="C44" s="7" t="s">
        <v>1978</v>
      </c>
      <c r="D44" s="3"/>
      <c r="E44" s="9">
        <v>3530000</v>
      </c>
      <c r="F44" s="9">
        <f>4082400/1.1</f>
        <v>3711272.727272727</v>
      </c>
      <c r="G44" s="132">
        <f>(F44-E44)/E44</f>
        <v>0.05135204738604166</v>
      </c>
    </row>
    <row r="45" spans="1:7" ht="16.5">
      <c r="A45" s="36" t="s">
        <v>2013</v>
      </c>
      <c r="B45" s="39" t="s">
        <v>2028</v>
      </c>
      <c r="C45" s="37"/>
      <c r="D45" s="87"/>
      <c r="E45" s="1"/>
      <c r="F45" s="9"/>
      <c r="G45" s="132"/>
    </row>
    <row r="46" spans="1:7" ht="19.5">
      <c r="A46" s="3">
        <f>IF(E46="","",COUNTA($E46:E$172))</f>
        <v>120</v>
      </c>
      <c r="B46" s="40" t="s">
        <v>2036</v>
      </c>
      <c r="C46" s="3" t="s">
        <v>2388</v>
      </c>
      <c r="D46" s="143" t="s">
        <v>2039</v>
      </c>
      <c r="E46" s="1">
        <v>1000000</v>
      </c>
      <c r="F46" s="9">
        <v>1030000</v>
      </c>
      <c r="G46" s="132">
        <f aca="true" t="shared" si="1" ref="G46:G60">(F46-E46)/E46</f>
        <v>0.03</v>
      </c>
    </row>
    <row r="47" spans="1:7" ht="19.5">
      <c r="A47" s="3">
        <f>IF(E47="","",COUNTA($E47:E$172))</f>
        <v>119</v>
      </c>
      <c r="B47" s="40" t="s">
        <v>2037</v>
      </c>
      <c r="C47" s="3" t="s">
        <v>2388</v>
      </c>
      <c r="D47" s="143"/>
      <c r="E47" s="1">
        <v>1080000</v>
      </c>
      <c r="F47" s="9">
        <v>1110000</v>
      </c>
      <c r="G47" s="132">
        <f t="shared" si="1"/>
        <v>0.027777777777777776</v>
      </c>
    </row>
    <row r="48" spans="1:7" ht="19.5">
      <c r="A48" s="3">
        <f>IF(E48="","",COUNTA($E48:E$172))</f>
        <v>118</v>
      </c>
      <c r="B48" s="40" t="s">
        <v>2038</v>
      </c>
      <c r="C48" s="3" t="s">
        <v>2388</v>
      </c>
      <c r="D48" s="143"/>
      <c r="E48" s="1">
        <v>1140000</v>
      </c>
      <c r="F48" s="9">
        <v>1170000</v>
      </c>
      <c r="G48" s="132">
        <f t="shared" si="1"/>
        <v>0.02631578947368421</v>
      </c>
    </row>
    <row r="49" spans="1:7" ht="19.5">
      <c r="A49" s="3">
        <f>IF(E49="","",COUNTA($E49:E$172))</f>
        <v>117</v>
      </c>
      <c r="B49" s="40" t="s">
        <v>2040</v>
      </c>
      <c r="C49" s="3" t="s">
        <v>2388</v>
      </c>
      <c r="D49" s="143"/>
      <c r="E49" s="1">
        <v>1200000</v>
      </c>
      <c r="F49" s="9">
        <v>1230000</v>
      </c>
      <c r="G49" s="132">
        <f t="shared" si="1"/>
        <v>0.025</v>
      </c>
    </row>
    <row r="50" spans="1:8" ht="19.5">
      <c r="A50" s="3">
        <f>IF(E50="","",COUNTA($E50:E$172))</f>
        <v>116</v>
      </c>
      <c r="B50" s="40" t="s">
        <v>2041</v>
      </c>
      <c r="C50" s="3" t="s">
        <v>2388</v>
      </c>
      <c r="D50" s="143"/>
      <c r="E50" s="1">
        <v>1280000</v>
      </c>
      <c r="F50" s="9">
        <v>1310000</v>
      </c>
      <c r="G50" s="132">
        <f t="shared" si="1"/>
        <v>0.0234375</v>
      </c>
      <c r="H50" s="124">
        <f>MIN(G46:G61)</f>
        <v>0.017857142857142856</v>
      </c>
    </row>
    <row r="51" spans="1:8" ht="19.5">
      <c r="A51" s="3">
        <f>IF(E51="","",COUNTA($E51:E$172))</f>
        <v>115</v>
      </c>
      <c r="B51" s="40" t="s">
        <v>2042</v>
      </c>
      <c r="C51" s="3" t="s">
        <v>2388</v>
      </c>
      <c r="D51" s="143"/>
      <c r="E51" s="1">
        <v>1340000</v>
      </c>
      <c r="F51" s="9">
        <v>1370000</v>
      </c>
      <c r="G51" s="132">
        <f t="shared" si="1"/>
        <v>0.022388059701492536</v>
      </c>
      <c r="H51" s="124">
        <f>MAX(G46:G61)</f>
        <v>0.036585365853658534</v>
      </c>
    </row>
    <row r="52" spans="1:7" ht="19.5">
      <c r="A52" s="3">
        <f>IF(E52="","",COUNTA($E52:E$172))</f>
        <v>114</v>
      </c>
      <c r="B52" s="40" t="s">
        <v>2043</v>
      </c>
      <c r="C52" s="3" t="s">
        <v>2388</v>
      </c>
      <c r="D52" s="143"/>
      <c r="E52" s="1">
        <v>1410000</v>
      </c>
      <c r="F52" s="9">
        <v>1440000</v>
      </c>
      <c r="G52" s="132">
        <f t="shared" si="1"/>
        <v>0.02127659574468085</v>
      </c>
    </row>
    <row r="53" spans="1:7" s="123" customFormat="1" ht="19.5">
      <c r="A53" s="3">
        <f>IF(E53="","",COUNTA($E53:E$172))</f>
        <v>113</v>
      </c>
      <c r="B53" s="40" t="s">
        <v>2044</v>
      </c>
      <c r="C53" s="3" t="s">
        <v>2388</v>
      </c>
      <c r="D53" s="143"/>
      <c r="E53" s="1">
        <v>1500000</v>
      </c>
      <c r="F53" s="9">
        <v>1530000</v>
      </c>
      <c r="G53" s="132">
        <f t="shared" si="1"/>
        <v>0.02</v>
      </c>
    </row>
    <row r="54" spans="1:7" s="123" customFormat="1" ht="19.5">
      <c r="A54" s="3">
        <f>IF(E54="","",COUNTA($E54:E$172))</f>
        <v>112</v>
      </c>
      <c r="B54" s="40" t="s">
        <v>2045</v>
      </c>
      <c r="C54" s="3" t="s">
        <v>2388</v>
      </c>
      <c r="D54" s="143"/>
      <c r="E54" s="1">
        <v>1590000</v>
      </c>
      <c r="F54" s="9">
        <v>1620000</v>
      </c>
      <c r="G54" s="132">
        <f t="shared" si="1"/>
        <v>0.018867924528301886</v>
      </c>
    </row>
    <row r="55" spans="1:7" s="123" customFormat="1" ht="19.5">
      <c r="A55" s="3">
        <f>IF(E55="","",COUNTA($E55:E$172))</f>
        <v>111</v>
      </c>
      <c r="B55" s="40" t="s">
        <v>2046</v>
      </c>
      <c r="C55" s="3" t="s">
        <v>2388</v>
      </c>
      <c r="D55" s="143"/>
      <c r="E55" s="1">
        <v>1680000</v>
      </c>
      <c r="F55" s="9">
        <v>1710000</v>
      </c>
      <c r="G55" s="132">
        <f t="shared" si="1"/>
        <v>0.017857142857142856</v>
      </c>
    </row>
    <row r="56" spans="1:7" s="123" customFormat="1" ht="19.5">
      <c r="A56" s="3">
        <f>IF(E56="","",COUNTA($E56:E$172))</f>
        <v>110</v>
      </c>
      <c r="B56" s="40" t="s">
        <v>2036</v>
      </c>
      <c r="C56" s="3" t="s">
        <v>2388</v>
      </c>
      <c r="D56" s="143" t="s">
        <v>2047</v>
      </c>
      <c r="E56" s="1">
        <v>820000</v>
      </c>
      <c r="F56" s="9">
        <v>850000</v>
      </c>
      <c r="G56" s="132">
        <f t="shared" si="1"/>
        <v>0.036585365853658534</v>
      </c>
    </row>
    <row r="57" spans="1:7" s="123" customFormat="1" ht="19.5">
      <c r="A57" s="3">
        <f>IF(E57="","",COUNTA($E57:E$172))</f>
        <v>109</v>
      </c>
      <c r="B57" s="40" t="s">
        <v>2037</v>
      </c>
      <c r="C57" s="3" t="s">
        <v>2388</v>
      </c>
      <c r="D57" s="143"/>
      <c r="E57" s="1">
        <v>940000</v>
      </c>
      <c r="F57" s="9">
        <v>970000</v>
      </c>
      <c r="G57" s="132">
        <f t="shared" si="1"/>
        <v>0.031914893617021274</v>
      </c>
    </row>
    <row r="58" spans="1:7" s="123" customFormat="1" ht="19.5">
      <c r="A58" s="3">
        <f>IF(E58="","",COUNTA($E58:E$172))</f>
        <v>108</v>
      </c>
      <c r="B58" s="40" t="s">
        <v>2038</v>
      </c>
      <c r="C58" s="3" t="s">
        <v>2388</v>
      </c>
      <c r="D58" s="143"/>
      <c r="E58" s="1">
        <v>980000</v>
      </c>
      <c r="F58" s="9">
        <v>1010000</v>
      </c>
      <c r="G58" s="132">
        <f t="shared" si="1"/>
        <v>0.030612244897959183</v>
      </c>
    </row>
    <row r="59" spans="1:7" s="123" customFormat="1" ht="19.5">
      <c r="A59" s="3">
        <f>IF(E59="","",COUNTA($E59:E$172))</f>
        <v>107</v>
      </c>
      <c r="B59" s="40" t="s">
        <v>2040</v>
      </c>
      <c r="C59" s="3" t="s">
        <v>2388</v>
      </c>
      <c r="D59" s="143"/>
      <c r="E59" s="1">
        <v>1050000</v>
      </c>
      <c r="F59" s="9">
        <v>1080000</v>
      </c>
      <c r="G59" s="132">
        <f t="shared" si="1"/>
        <v>0.02857142857142857</v>
      </c>
    </row>
    <row r="60" spans="1:7" ht="19.5">
      <c r="A60" s="3">
        <f>IF(E60="","",COUNTA($E60:E$172))</f>
        <v>106</v>
      </c>
      <c r="B60" s="40" t="s">
        <v>2041</v>
      </c>
      <c r="C60" s="3" t="s">
        <v>2388</v>
      </c>
      <c r="D60" s="143"/>
      <c r="E60" s="1">
        <v>1180000</v>
      </c>
      <c r="F60" s="9">
        <v>1210000</v>
      </c>
      <c r="G60" s="132">
        <f t="shared" si="1"/>
        <v>0.025423728813559324</v>
      </c>
    </row>
    <row r="61" spans="1:7" ht="19.5">
      <c r="A61" s="3">
        <f>IF(E61="","",COUNTA($E61:E$172))</f>
        <v>105</v>
      </c>
      <c r="B61" s="40" t="s">
        <v>2042</v>
      </c>
      <c r="C61" s="3" t="s">
        <v>2388</v>
      </c>
      <c r="D61" s="143"/>
      <c r="E61" s="1">
        <v>1260000</v>
      </c>
      <c r="F61" s="9">
        <v>1290000</v>
      </c>
      <c r="G61" s="132">
        <f>(F61-E61)/E61</f>
        <v>0.023809523809523808</v>
      </c>
    </row>
    <row r="62" spans="1:7" ht="16.5">
      <c r="A62" s="36" t="s">
        <v>2027</v>
      </c>
      <c r="B62" s="39" t="s">
        <v>260</v>
      </c>
      <c r="C62" s="37"/>
      <c r="D62" s="87"/>
      <c r="E62" s="1"/>
      <c r="F62" s="9"/>
      <c r="G62" s="132"/>
    </row>
    <row r="63" spans="1:7" ht="49.5">
      <c r="A63" s="3">
        <f>IF(E63="","",COUNTA($E63:E$63))</f>
        <v>1</v>
      </c>
      <c r="B63" s="41" t="s">
        <v>264</v>
      </c>
      <c r="C63" s="3" t="s">
        <v>262</v>
      </c>
      <c r="D63" s="61" t="s">
        <v>265</v>
      </c>
      <c r="E63" s="1">
        <v>209000</v>
      </c>
      <c r="F63" s="9">
        <v>235000</v>
      </c>
      <c r="G63" s="132">
        <f aca="true" t="shared" si="2" ref="G63:G126">(F63-E63)/E63</f>
        <v>0.12440191387559808</v>
      </c>
    </row>
    <row r="64" spans="1:7" ht="49.5">
      <c r="A64" s="3">
        <f>IF(E64="","",COUNTA($E$63:E64))</f>
        <v>2</v>
      </c>
      <c r="B64" s="41" t="s">
        <v>266</v>
      </c>
      <c r="C64" s="3" t="s">
        <v>262</v>
      </c>
      <c r="D64" s="61" t="s">
        <v>267</v>
      </c>
      <c r="E64" s="1">
        <v>291000</v>
      </c>
      <c r="F64" s="9">
        <v>325000</v>
      </c>
      <c r="G64" s="132">
        <f t="shared" si="2"/>
        <v>0.11683848797250859</v>
      </c>
    </row>
    <row r="65" spans="1:7" ht="49.5">
      <c r="A65" s="3">
        <f>IF(E65="","",COUNTA($E$63:E65))</f>
        <v>3</v>
      </c>
      <c r="B65" s="41" t="s">
        <v>268</v>
      </c>
      <c r="C65" s="3" t="s">
        <v>262</v>
      </c>
      <c r="D65" s="61" t="s">
        <v>265</v>
      </c>
      <c r="E65" s="1">
        <v>245000</v>
      </c>
      <c r="F65" s="9">
        <v>265000</v>
      </c>
      <c r="G65" s="132">
        <f t="shared" si="2"/>
        <v>0.08163265306122448</v>
      </c>
    </row>
    <row r="66" spans="1:8" ht="49.5">
      <c r="A66" s="3">
        <f>IF(E66="","",COUNTA($E$63:E66))</f>
        <v>4</v>
      </c>
      <c r="B66" s="41" t="s">
        <v>269</v>
      </c>
      <c r="C66" s="3" t="s">
        <v>262</v>
      </c>
      <c r="D66" s="61" t="s">
        <v>267</v>
      </c>
      <c r="E66" s="1">
        <v>336000</v>
      </c>
      <c r="F66" s="9">
        <v>360000</v>
      </c>
      <c r="G66" s="132">
        <f t="shared" si="2"/>
        <v>0.07142857142857142</v>
      </c>
      <c r="H66" s="124">
        <f>MIN(G63:G82)</f>
        <v>0.010471204188481676</v>
      </c>
    </row>
    <row r="67" spans="1:8" ht="49.5">
      <c r="A67" s="3">
        <f>IF(E67="","",COUNTA($E$63:E67))</f>
        <v>5</v>
      </c>
      <c r="B67" s="41" t="s">
        <v>270</v>
      </c>
      <c r="C67" s="3" t="s">
        <v>262</v>
      </c>
      <c r="D67" s="61" t="s">
        <v>274</v>
      </c>
      <c r="E67" s="1">
        <v>323000</v>
      </c>
      <c r="F67" s="9">
        <v>340000</v>
      </c>
      <c r="G67" s="132">
        <f t="shared" si="2"/>
        <v>0.05263157894736842</v>
      </c>
      <c r="H67" s="124">
        <f>MAX(G63:G82)</f>
        <v>0.12440191387559808</v>
      </c>
    </row>
    <row r="68" spans="1:7" ht="49.5">
      <c r="A68" s="3">
        <f>IF(E68="","",COUNTA($E$63:E68))</f>
        <v>6</v>
      </c>
      <c r="B68" s="41" t="s">
        <v>271</v>
      </c>
      <c r="C68" s="3" t="s">
        <v>262</v>
      </c>
      <c r="D68" s="61" t="s">
        <v>275</v>
      </c>
      <c r="E68" s="1">
        <v>455000</v>
      </c>
      <c r="F68" s="9">
        <v>490000</v>
      </c>
      <c r="G68" s="132">
        <f t="shared" si="2"/>
        <v>0.07692307692307693</v>
      </c>
    </row>
    <row r="69" spans="1:7" ht="49.5">
      <c r="A69" s="3">
        <f>IF(E69="","",COUNTA($E$63:E69))</f>
        <v>7</v>
      </c>
      <c r="B69" s="41" t="s">
        <v>272</v>
      </c>
      <c r="C69" s="3" t="s">
        <v>262</v>
      </c>
      <c r="D69" s="61" t="s">
        <v>274</v>
      </c>
      <c r="E69" s="1">
        <v>382000</v>
      </c>
      <c r="F69" s="9">
        <v>395000</v>
      </c>
      <c r="G69" s="132">
        <f t="shared" si="2"/>
        <v>0.034031413612565446</v>
      </c>
    </row>
    <row r="70" spans="1:7" ht="49.5">
      <c r="A70" s="3">
        <f>IF(E70="","",COUNTA($E$63:E70))</f>
        <v>8</v>
      </c>
      <c r="B70" s="41" t="s">
        <v>273</v>
      </c>
      <c r="C70" s="3" t="s">
        <v>262</v>
      </c>
      <c r="D70" s="61" t="s">
        <v>275</v>
      </c>
      <c r="E70" s="1">
        <v>518000</v>
      </c>
      <c r="F70" s="9">
        <v>546000</v>
      </c>
      <c r="G70" s="132">
        <f t="shared" si="2"/>
        <v>0.05405405405405406</v>
      </c>
    </row>
    <row r="71" spans="1:7" ht="49.5">
      <c r="A71" s="3">
        <f>IF(E71="","",COUNTA($E$63:E71))</f>
        <v>9</v>
      </c>
      <c r="B71" s="41" t="s">
        <v>276</v>
      </c>
      <c r="C71" s="3" t="s">
        <v>262</v>
      </c>
      <c r="D71" s="61" t="s">
        <v>280</v>
      </c>
      <c r="E71" s="1">
        <v>500000</v>
      </c>
      <c r="F71" s="9">
        <v>535000</v>
      </c>
      <c r="G71" s="132">
        <f t="shared" si="2"/>
        <v>0.07</v>
      </c>
    </row>
    <row r="72" spans="1:7" ht="49.5">
      <c r="A72" s="3">
        <f>IF(E72="","",COUNTA($E$63:E72))</f>
        <v>10</v>
      </c>
      <c r="B72" s="41" t="s">
        <v>277</v>
      </c>
      <c r="C72" s="3" t="s">
        <v>262</v>
      </c>
      <c r="D72" s="61" t="s">
        <v>281</v>
      </c>
      <c r="E72" s="1">
        <v>691000</v>
      </c>
      <c r="F72" s="9">
        <v>740000</v>
      </c>
      <c r="G72" s="132">
        <f t="shared" si="2"/>
        <v>0.07091172214182344</v>
      </c>
    </row>
    <row r="73" spans="1:7" ht="49.5">
      <c r="A73" s="3">
        <f>IF(E73="","",COUNTA($E$63:E73))</f>
        <v>11</v>
      </c>
      <c r="B73" s="41" t="s">
        <v>278</v>
      </c>
      <c r="C73" s="3" t="s">
        <v>262</v>
      </c>
      <c r="D73" s="61" t="s">
        <v>280</v>
      </c>
      <c r="E73" s="1">
        <v>600000</v>
      </c>
      <c r="F73" s="9">
        <v>625000</v>
      </c>
      <c r="G73" s="132">
        <f t="shared" si="2"/>
        <v>0.041666666666666664</v>
      </c>
    </row>
    <row r="74" spans="1:7" ht="49.5">
      <c r="A74" s="3">
        <f>IF(E74="","",COUNTA($E$63:E74))</f>
        <v>12</v>
      </c>
      <c r="B74" s="41" t="s">
        <v>279</v>
      </c>
      <c r="C74" s="3" t="s">
        <v>262</v>
      </c>
      <c r="D74" s="61" t="s">
        <v>281</v>
      </c>
      <c r="E74" s="1">
        <v>791000</v>
      </c>
      <c r="F74" s="9">
        <v>835000</v>
      </c>
      <c r="G74" s="132">
        <f t="shared" si="2"/>
        <v>0.05562579013906448</v>
      </c>
    </row>
    <row r="75" spans="1:7" ht="49.5">
      <c r="A75" s="3">
        <f>IF(E75="","",COUNTA($E$63:E75))</f>
        <v>13</v>
      </c>
      <c r="B75" s="41" t="s">
        <v>282</v>
      </c>
      <c r="C75" s="3" t="s">
        <v>262</v>
      </c>
      <c r="D75" s="61" t="s">
        <v>284</v>
      </c>
      <c r="E75" s="1">
        <v>955000</v>
      </c>
      <c r="F75" s="9">
        <v>965000</v>
      </c>
      <c r="G75" s="132">
        <f t="shared" si="2"/>
        <v>0.010471204188481676</v>
      </c>
    </row>
    <row r="76" spans="1:7" ht="49.5">
      <c r="A76" s="3">
        <f>IF(E76="","",COUNTA($E$63:E76))</f>
        <v>14</v>
      </c>
      <c r="B76" s="41" t="s">
        <v>283</v>
      </c>
      <c r="C76" s="3" t="s">
        <v>262</v>
      </c>
      <c r="D76" s="61" t="s">
        <v>285</v>
      </c>
      <c r="E76" s="1">
        <v>1273000</v>
      </c>
      <c r="F76" s="9">
        <v>1345000</v>
      </c>
      <c r="G76" s="132">
        <f t="shared" si="2"/>
        <v>0.056559308719560095</v>
      </c>
    </row>
    <row r="77" spans="1:7" ht="49.5">
      <c r="A77" s="3">
        <f>IF(E77="","",COUNTA($E$63:E77))</f>
        <v>15</v>
      </c>
      <c r="B77" s="41" t="s">
        <v>286</v>
      </c>
      <c r="C77" s="3" t="s">
        <v>262</v>
      </c>
      <c r="D77" s="61" t="s">
        <v>291</v>
      </c>
      <c r="E77" s="1">
        <v>1427000</v>
      </c>
      <c r="F77" s="9">
        <v>1475000</v>
      </c>
      <c r="G77" s="132">
        <f t="shared" si="2"/>
        <v>0.03363700070077085</v>
      </c>
    </row>
    <row r="78" spans="1:7" ht="49.5">
      <c r="A78" s="3">
        <f>IF(E78="","",COUNTA($E$63:E78))</f>
        <v>16</v>
      </c>
      <c r="B78" s="41" t="s">
        <v>287</v>
      </c>
      <c r="C78" s="3" t="s">
        <v>262</v>
      </c>
      <c r="D78" s="61" t="s">
        <v>290</v>
      </c>
      <c r="E78" s="1">
        <v>1955000</v>
      </c>
      <c r="F78" s="9">
        <v>2000000</v>
      </c>
      <c r="G78" s="132">
        <f t="shared" si="2"/>
        <v>0.023017902813299233</v>
      </c>
    </row>
    <row r="79" spans="1:7" ht="49.5">
      <c r="A79" s="3">
        <f>IF(E79="","",COUNTA($E$63:E79))</f>
        <v>17</v>
      </c>
      <c r="B79" s="41" t="s">
        <v>288</v>
      </c>
      <c r="C79" s="3" t="s">
        <v>262</v>
      </c>
      <c r="D79" s="61" t="s">
        <v>292</v>
      </c>
      <c r="E79" s="1">
        <v>1591000</v>
      </c>
      <c r="F79" s="9">
        <v>1740000</v>
      </c>
      <c r="G79" s="132">
        <f t="shared" si="2"/>
        <v>0.09365179132620993</v>
      </c>
    </row>
    <row r="80" spans="1:7" ht="49.5">
      <c r="A80" s="3">
        <f>IF(E80="","",COUNTA($E$63:E80))</f>
        <v>18</v>
      </c>
      <c r="B80" s="41" t="s">
        <v>289</v>
      </c>
      <c r="C80" s="3" t="s">
        <v>262</v>
      </c>
      <c r="D80" s="61" t="s">
        <v>293</v>
      </c>
      <c r="E80" s="1">
        <v>2073000</v>
      </c>
      <c r="F80" s="9">
        <v>2275000</v>
      </c>
      <c r="G80" s="132">
        <f t="shared" si="2"/>
        <v>0.0974433188615533</v>
      </c>
    </row>
    <row r="81" spans="1:7" ht="49.5">
      <c r="A81" s="3">
        <f>IF(E81="","",COUNTA($E$63:E81))</f>
        <v>19</v>
      </c>
      <c r="B81" s="41" t="s">
        <v>296</v>
      </c>
      <c r="C81" s="3" t="s">
        <v>262</v>
      </c>
      <c r="D81" s="61" t="s">
        <v>294</v>
      </c>
      <c r="E81" s="1">
        <v>2218000</v>
      </c>
      <c r="F81" s="9">
        <v>2400000</v>
      </c>
      <c r="G81" s="132">
        <f t="shared" si="2"/>
        <v>0.08205590622182146</v>
      </c>
    </row>
    <row r="82" spans="1:7" ht="49.5">
      <c r="A82" s="3">
        <f>IF(E82="","",COUNTA($E$63:E82))</f>
        <v>20</v>
      </c>
      <c r="B82" s="41" t="s">
        <v>297</v>
      </c>
      <c r="C82" s="3" t="s">
        <v>262</v>
      </c>
      <c r="D82" s="61" t="s">
        <v>295</v>
      </c>
      <c r="E82" s="1">
        <v>2745000</v>
      </c>
      <c r="F82" s="9">
        <v>3045000</v>
      </c>
      <c r="G82" s="132">
        <f t="shared" si="2"/>
        <v>0.1092896174863388</v>
      </c>
    </row>
    <row r="83" spans="1:7" ht="16.5">
      <c r="A83" s="36" t="s">
        <v>2054</v>
      </c>
      <c r="B83" s="90" t="s">
        <v>2610</v>
      </c>
      <c r="C83" s="3"/>
      <c r="D83" s="61"/>
      <c r="E83" s="1"/>
      <c r="F83" s="9"/>
      <c r="G83" s="132"/>
    </row>
    <row r="84" spans="1:7" ht="103.5">
      <c r="A84" s="36"/>
      <c r="B84" s="49" t="s">
        <v>821</v>
      </c>
      <c r="C84" s="37"/>
      <c r="D84" s="87"/>
      <c r="E84" s="1"/>
      <c r="F84" s="9"/>
      <c r="G84" s="132"/>
    </row>
    <row r="85" spans="1:7" ht="16.5">
      <c r="A85" s="3">
        <f>IF(E85="","",COUNTA($E85:E$994))</f>
        <v>238</v>
      </c>
      <c r="B85" s="38" t="s">
        <v>822</v>
      </c>
      <c r="C85" s="37" t="s">
        <v>823</v>
      </c>
      <c r="D85" s="143" t="s">
        <v>2393</v>
      </c>
      <c r="E85" s="136">
        <v>228182</v>
      </c>
      <c r="F85" s="9">
        <v>230000</v>
      </c>
      <c r="G85" s="132">
        <f t="shared" si="2"/>
        <v>0.007967324328825236</v>
      </c>
    </row>
    <row r="86" spans="1:7" ht="16.5">
      <c r="A86" s="3">
        <f>IF(E86="","",COUNTA($E86:E$994))</f>
        <v>237</v>
      </c>
      <c r="B86" s="38" t="s">
        <v>824</v>
      </c>
      <c r="C86" s="37" t="s">
        <v>823</v>
      </c>
      <c r="D86" s="143"/>
      <c r="E86" s="136">
        <v>256364</v>
      </c>
      <c r="F86" s="9">
        <v>255455</v>
      </c>
      <c r="G86" s="132">
        <f t="shared" si="2"/>
        <v>-0.0035457396514331184</v>
      </c>
    </row>
    <row r="87" spans="1:7" ht="16.5">
      <c r="A87" s="3">
        <f>IF(E87="","",COUNTA($E87:E$994))</f>
        <v>236</v>
      </c>
      <c r="B87" s="38" t="s">
        <v>825</v>
      </c>
      <c r="C87" s="37" t="s">
        <v>823</v>
      </c>
      <c r="D87" s="143"/>
      <c r="E87" s="136">
        <v>272727</v>
      </c>
      <c r="F87" s="9">
        <v>276364</v>
      </c>
      <c r="G87" s="132">
        <f t="shared" si="2"/>
        <v>0.013335680002346669</v>
      </c>
    </row>
    <row r="88" spans="1:7" ht="16.5">
      <c r="A88" s="3">
        <f>IF(E88="","",COUNTA($E88:E$994))</f>
        <v>235</v>
      </c>
      <c r="B88" s="38" t="s">
        <v>827</v>
      </c>
      <c r="C88" s="37" t="s">
        <v>823</v>
      </c>
      <c r="D88" s="143" t="s">
        <v>2394</v>
      </c>
      <c r="E88" s="136">
        <v>167273</v>
      </c>
      <c r="F88" s="9">
        <v>171818</v>
      </c>
      <c r="G88" s="132">
        <f t="shared" si="2"/>
        <v>0.027171151351383666</v>
      </c>
    </row>
    <row r="89" spans="1:7" ht="16.5">
      <c r="A89" s="3">
        <f>IF(E89="","",COUNTA($E89:E$994))</f>
        <v>234</v>
      </c>
      <c r="B89" s="38" t="s">
        <v>828</v>
      </c>
      <c r="C89" s="37" t="s">
        <v>823</v>
      </c>
      <c r="D89" s="143"/>
      <c r="E89" s="136">
        <v>182727</v>
      </c>
      <c r="F89" s="9">
        <v>181818</v>
      </c>
      <c r="G89" s="132">
        <f t="shared" si="2"/>
        <v>-0.004974634290498941</v>
      </c>
    </row>
    <row r="90" spans="1:7" ht="16.5">
      <c r="A90" s="3">
        <f>IF(E90="","",COUNTA($E90:E$994))</f>
        <v>233</v>
      </c>
      <c r="B90" s="38" t="s">
        <v>822</v>
      </c>
      <c r="C90" s="37" t="s">
        <v>823</v>
      </c>
      <c r="D90" s="143"/>
      <c r="E90" s="136">
        <v>196364</v>
      </c>
      <c r="F90" s="9">
        <v>197273</v>
      </c>
      <c r="G90" s="132">
        <f t="shared" si="2"/>
        <v>0.004629158094151677</v>
      </c>
    </row>
    <row r="91" spans="1:7" ht="16.5">
      <c r="A91" s="3">
        <f>IF(E91="","",COUNTA($E91:E$994))</f>
        <v>232</v>
      </c>
      <c r="B91" s="38" t="s">
        <v>829</v>
      </c>
      <c r="C91" s="37" t="s">
        <v>823</v>
      </c>
      <c r="D91" s="143"/>
      <c r="E91" s="136">
        <v>201818</v>
      </c>
      <c r="F91" s="9">
        <v>202727</v>
      </c>
      <c r="G91" s="132">
        <f t="shared" si="2"/>
        <v>0.004504058111764065</v>
      </c>
    </row>
    <row r="92" spans="1:7" ht="16.5">
      <c r="A92" s="3">
        <f>IF(E92="","",COUNTA($E92:E$994))</f>
        <v>231</v>
      </c>
      <c r="B92" s="38" t="s">
        <v>826</v>
      </c>
      <c r="C92" s="37" t="s">
        <v>823</v>
      </c>
      <c r="D92" s="143"/>
      <c r="E92" s="136">
        <v>208182</v>
      </c>
      <c r="F92" s="9">
        <v>210000</v>
      </c>
      <c r="G92" s="132">
        <f t="shared" si="2"/>
        <v>0.00873274346485287</v>
      </c>
    </row>
    <row r="93" spans="1:7" ht="16.5">
      <c r="A93" s="3">
        <f>IF(E93="","",COUNTA($E93:E$994))</f>
        <v>230</v>
      </c>
      <c r="B93" s="38" t="s">
        <v>827</v>
      </c>
      <c r="C93" s="37" t="s">
        <v>823</v>
      </c>
      <c r="D93" s="143" t="s">
        <v>2395</v>
      </c>
      <c r="E93" s="136">
        <v>152727</v>
      </c>
      <c r="F93" s="9">
        <v>152727</v>
      </c>
      <c r="G93" s="132">
        <f t="shared" si="2"/>
        <v>0</v>
      </c>
    </row>
    <row r="94" spans="1:7" ht="16.5">
      <c r="A94" s="3">
        <f>IF(E94="","",COUNTA($E94:E$994))</f>
        <v>229</v>
      </c>
      <c r="B94" s="38" t="s">
        <v>828</v>
      </c>
      <c r="C94" s="37" t="s">
        <v>823</v>
      </c>
      <c r="D94" s="143"/>
      <c r="E94" s="136">
        <v>162727</v>
      </c>
      <c r="F94" s="9">
        <v>168182</v>
      </c>
      <c r="G94" s="132">
        <f t="shared" si="2"/>
        <v>0.033522402551512655</v>
      </c>
    </row>
    <row r="95" spans="1:7" ht="16.5">
      <c r="A95" s="3">
        <f>IF(E95="","",COUNTA($E95:E$994))</f>
        <v>228</v>
      </c>
      <c r="B95" s="38" t="s">
        <v>822</v>
      </c>
      <c r="C95" s="37" t="s">
        <v>823</v>
      </c>
      <c r="D95" s="143"/>
      <c r="E95" s="136">
        <v>176364</v>
      </c>
      <c r="F95" s="9">
        <v>179091</v>
      </c>
      <c r="G95" s="132">
        <f t="shared" si="2"/>
        <v>0.015462339252908757</v>
      </c>
    </row>
    <row r="96" spans="1:7" ht="16.5">
      <c r="A96" s="3">
        <f>IF(E96="","",COUNTA($E96:E$994))</f>
        <v>227</v>
      </c>
      <c r="B96" s="38" t="s">
        <v>826</v>
      </c>
      <c r="C96" s="37" t="s">
        <v>823</v>
      </c>
      <c r="D96" s="143"/>
      <c r="E96" s="136">
        <v>190000</v>
      </c>
      <c r="F96" s="9">
        <v>193636</v>
      </c>
      <c r="G96" s="132">
        <f t="shared" si="2"/>
        <v>0.019136842105263157</v>
      </c>
    </row>
    <row r="97" spans="1:7" ht="16.5">
      <c r="A97" s="3">
        <f>IF(E97="","",COUNTA($E97:E$994))</f>
        <v>226</v>
      </c>
      <c r="B97" s="38" t="s">
        <v>827</v>
      </c>
      <c r="C97" s="37" t="s">
        <v>823</v>
      </c>
      <c r="D97" s="143" t="s">
        <v>2396</v>
      </c>
      <c r="E97" s="136">
        <v>170000</v>
      </c>
      <c r="F97" s="9">
        <v>170000</v>
      </c>
      <c r="G97" s="132">
        <f t="shared" si="2"/>
        <v>0</v>
      </c>
    </row>
    <row r="98" spans="1:7" ht="16.5">
      <c r="A98" s="3">
        <f>IF(E98="","",COUNTA($E98:E$994))</f>
        <v>225</v>
      </c>
      <c r="B98" s="38" t="s">
        <v>828</v>
      </c>
      <c r="C98" s="37" t="s">
        <v>823</v>
      </c>
      <c r="D98" s="143"/>
      <c r="E98" s="136">
        <v>190000</v>
      </c>
      <c r="F98" s="9">
        <v>191818</v>
      </c>
      <c r="G98" s="132">
        <f t="shared" si="2"/>
        <v>0.009568421052631578</v>
      </c>
    </row>
    <row r="99" spans="1:7" ht="16.5">
      <c r="A99" s="3">
        <f>IF(E99="","",COUNTA($E99:E$994))</f>
        <v>224</v>
      </c>
      <c r="B99" s="38" t="s">
        <v>822</v>
      </c>
      <c r="C99" s="37" t="s">
        <v>823</v>
      </c>
      <c r="D99" s="143"/>
      <c r="E99" s="136">
        <v>200000</v>
      </c>
      <c r="F99" s="9">
        <v>206364</v>
      </c>
      <c r="G99" s="132">
        <f t="shared" si="2"/>
        <v>0.03182</v>
      </c>
    </row>
    <row r="100" spans="1:7" ht="16.5">
      <c r="A100" s="3">
        <f>IF(E100="","",COUNTA($E100:E$994))</f>
        <v>223</v>
      </c>
      <c r="B100" s="38" t="s">
        <v>826</v>
      </c>
      <c r="C100" s="37" t="s">
        <v>823</v>
      </c>
      <c r="D100" s="143"/>
      <c r="E100" s="136">
        <v>213636</v>
      </c>
      <c r="F100" s="9">
        <v>220000</v>
      </c>
      <c r="G100" s="132">
        <f t="shared" si="2"/>
        <v>0.029788986874871276</v>
      </c>
    </row>
    <row r="101" spans="1:7" ht="16.5">
      <c r="A101" s="3">
        <f>IF(E101="","",COUNTA($E101:E$994))</f>
        <v>222</v>
      </c>
      <c r="B101" s="38" t="s">
        <v>822</v>
      </c>
      <c r="C101" s="37" t="s">
        <v>823</v>
      </c>
      <c r="D101" s="143" t="s">
        <v>2397</v>
      </c>
      <c r="E101" s="136">
        <v>192727</v>
      </c>
      <c r="F101" s="9">
        <v>191818</v>
      </c>
      <c r="G101" s="132">
        <f t="shared" si="2"/>
        <v>-0.0047165161082775115</v>
      </c>
    </row>
    <row r="102" spans="1:7" ht="16.5">
      <c r="A102" s="3">
        <f>IF(E102="","",COUNTA($E102:E$994))</f>
        <v>221</v>
      </c>
      <c r="B102" s="38" t="s">
        <v>826</v>
      </c>
      <c r="C102" s="37" t="s">
        <v>823</v>
      </c>
      <c r="D102" s="143"/>
      <c r="E102" s="136">
        <v>205455</v>
      </c>
      <c r="F102" s="9">
        <v>204545</v>
      </c>
      <c r="G102" s="132">
        <f t="shared" si="2"/>
        <v>-0.0044291937407218126</v>
      </c>
    </row>
    <row r="103" spans="1:7" ht="17.25">
      <c r="A103" s="3">
        <f>IF(E103="","",COUNTA($E103:E$994))</f>
      </c>
      <c r="B103" s="53" t="s">
        <v>830</v>
      </c>
      <c r="C103" s="36"/>
      <c r="D103" s="87"/>
      <c r="E103" s="1"/>
      <c r="F103" s="9"/>
      <c r="G103" s="132"/>
    </row>
    <row r="104" spans="1:7" ht="16.5">
      <c r="A104" s="3">
        <f>IF(E104="","",COUNTA($E104:E$994))</f>
        <v>220</v>
      </c>
      <c r="B104" s="38" t="s">
        <v>822</v>
      </c>
      <c r="C104" s="37" t="s">
        <v>823</v>
      </c>
      <c r="D104" s="143" t="s">
        <v>834</v>
      </c>
      <c r="E104" s="136">
        <v>165455</v>
      </c>
      <c r="F104" s="136">
        <v>165455</v>
      </c>
      <c r="G104" s="132">
        <f t="shared" si="2"/>
        <v>0</v>
      </c>
    </row>
    <row r="105" spans="1:7" ht="16.5">
      <c r="A105" s="3">
        <f>IF(E105="","",COUNTA($E105:E$994))</f>
        <v>219</v>
      </c>
      <c r="B105" s="38" t="s">
        <v>824</v>
      </c>
      <c r="C105" s="37" t="s">
        <v>823</v>
      </c>
      <c r="D105" s="143"/>
      <c r="E105" s="136">
        <v>185455</v>
      </c>
      <c r="F105" s="136">
        <v>185455</v>
      </c>
      <c r="G105" s="132">
        <f t="shared" si="2"/>
        <v>0</v>
      </c>
    </row>
    <row r="106" spans="1:7" ht="16.5">
      <c r="A106" s="3">
        <f>IF(E106="","",COUNTA($E106:E$994))</f>
        <v>218</v>
      </c>
      <c r="B106" s="38" t="s">
        <v>825</v>
      </c>
      <c r="C106" s="37" t="s">
        <v>823</v>
      </c>
      <c r="D106" s="143"/>
      <c r="E106" s="136">
        <v>207273</v>
      </c>
      <c r="F106" s="136">
        <v>207273</v>
      </c>
      <c r="G106" s="132">
        <f t="shared" si="2"/>
        <v>0</v>
      </c>
    </row>
    <row r="107" spans="1:7" ht="16.5">
      <c r="A107" s="3">
        <f>IF(E107="","",COUNTA($E107:E$994))</f>
        <v>217</v>
      </c>
      <c r="B107" s="38" t="s">
        <v>827</v>
      </c>
      <c r="C107" s="37" t="s">
        <v>823</v>
      </c>
      <c r="D107" s="143" t="s">
        <v>835</v>
      </c>
      <c r="E107" s="136">
        <v>100000</v>
      </c>
      <c r="F107" s="136">
        <v>100000</v>
      </c>
      <c r="G107" s="132">
        <f t="shared" si="2"/>
        <v>0</v>
      </c>
    </row>
    <row r="108" spans="1:7" ht="16.5">
      <c r="A108" s="3">
        <f>IF(E108="","",COUNTA($E108:E$994))</f>
        <v>216</v>
      </c>
      <c r="B108" s="38" t="s">
        <v>828</v>
      </c>
      <c r="C108" s="37" t="s">
        <v>823</v>
      </c>
      <c r="D108" s="143"/>
      <c r="E108" s="136">
        <v>111818</v>
      </c>
      <c r="F108" s="136">
        <v>111818</v>
      </c>
      <c r="G108" s="132">
        <f t="shared" si="2"/>
        <v>0</v>
      </c>
    </row>
    <row r="109" spans="1:7" ht="16.5">
      <c r="A109" s="3">
        <f>IF(E109="","",COUNTA($E109:E$994))</f>
        <v>215</v>
      </c>
      <c r="B109" s="38" t="s">
        <v>822</v>
      </c>
      <c r="C109" s="37" t="s">
        <v>823</v>
      </c>
      <c r="D109" s="143"/>
      <c r="E109" s="136">
        <v>125455</v>
      </c>
      <c r="F109" s="136">
        <v>125455</v>
      </c>
      <c r="G109" s="132">
        <f t="shared" si="2"/>
        <v>0</v>
      </c>
    </row>
    <row r="110" spans="1:7" ht="16.5">
      <c r="A110" s="3">
        <f>IF(E110="","",COUNTA($E110:E$994))</f>
        <v>214</v>
      </c>
      <c r="B110" s="38" t="s">
        <v>829</v>
      </c>
      <c r="C110" s="37" t="s">
        <v>823</v>
      </c>
      <c r="D110" s="143"/>
      <c r="E110" s="136">
        <v>131818</v>
      </c>
      <c r="F110" s="136">
        <v>131818</v>
      </c>
      <c r="G110" s="132">
        <f t="shared" si="2"/>
        <v>0</v>
      </c>
    </row>
    <row r="111" spans="1:7" ht="16.5">
      <c r="A111" s="3">
        <f>IF(E111="","",COUNTA($E111:E$994))</f>
        <v>213</v>
      </c>
      <c r="B111" s="38" t="s">
        <v>826</v>
      </c>
      <c r="C111" s="37" t="s">
        <v>823</v>
      </c>
      <c r="D111" s="143"/>
      <c r="E111" s="136">
        <v>138182</v>
      </c>
      <c r="F111" s="136">
        <v>138182</v>
      </c>
      <c r="G111" s="132">
        <f t="shared" si="2"/>
        <v>0</v>
      </c>
    </row>
    <row r="112" spans="1:7" ht="16.5">
      <c r="A112" s="3">
        <f>IF(E112="","",COUNTA($E112:E$994))</f>
        <v>212</v>
      </c>
      <c r="B112" s="38" t="s">
        <v>822</v>
      </c>
      <c r="C112" s="37" t="s">
        <v>823</v>
      </c>
      <c r="D112" s="143" t="s">
        <v>836</v>
      </c>
      <c r="E112" s="136">
        <v>120000</v>
      </c>
      <c r="F112" s="136">
        <v>120000</v>
      </c>
      <c r="G112" s="132">
        <f t="shared" si="2"/>
        <v>0</v>
      </c>
    </row>
    <row r="113" spans="1:7" ht="16.5">
      <c r="A113" s="3">
        <f>IF(E113="","",COUNTA($E113:E$994))</f>
        <v>211</v>
      </c>
      <c r="B113" s="38" t="s">
        <v>826</v>
      </c>
      <c r="C113" s="37" t="s">
        <v>823</v>
      </c>
      <c r="D113" s="143"/>
      <c r="E113" s="136">
        <v>132727</v>
      </c>
      <c r="F113" s="136">
        <v>132727</v>
      </c>
      <c r="G113" s="132">
        <f t="shared" si="2"/>
        <v>0</v>
      </c>
    </row>
    <row r="114" spans="1:7" ht="16.5">
      <c r="A114" s="3">
        <f>IF(E114="","",COUNTA($E114:E$994))</f>
        <v>210</v>
      </c>
      <c r="B114" s="38" t="s">
        <v>831</v>
      </c>
      <c r="C114" s="37" t="s">
        <v>823</v>
      </c>
      <c r="D114" s="143" t="s">
        <v>837</v>
      </c>
      <c r="E114" s="136">
        <v>67273</v>
      </c>
      <c r="F114" s="136">
        <v>67273</v>
      </c>
      <c r="G114" s="132">
        <f t="shared" si="2"/>
        <v>0</v>
      </c>
    </row>
    <row r="115" spans="1:7" ht="16.5">
      <c r="A115" s="3">
        <f>IF(E115="","",COUNTA($E115:E$994))</f>
        <v>209</v>
      </c>
      <c r="B115" s="38" t="s">
        <v>827</v>
      </c>
      <c r="C115" s="37" t="s">
        <v>823</v>
      </c>
      <c r="D115" s="143"/>
      <c r="E115" s="136">
        <v>78182</v>
      </c>
      <c r="F115" s="136">
        <v>78182</v>
      </c>
      <c r="G115" s="132">
        <f t="shared" si="2"/>
        <v>0</v>
      </c>
    </row>
    <row r="116" spans="1:7" ht="16.5">
      <c r="A116" s="3">
        <f>IF(E116="","",COUNTA($E116:E$994))</f>
        <v>208</v>
      </c>
      <c r="B116" s="38" t="s">
        <v>828</v>
      </c>
      <c r="C116" s="37" t="s">
        <v>823</v>
      </c>
      <c r="D116" s="143"/>
      <c r="E116" s="136">
        <v>88182</v>
      </c>
      <c r="F116" s="136">
        <v>88182</v>
      </c>
      <c r="G116" s="132">
        <f t="shared" si="2"/>
        <v>0</v>
      </c>
    </row>
    <row r="117" spans="1:7" ht="16.5">
      <c r="A117" s="3">
        <f>IF(E117="","",COUNTA($E117:E$994))</f>
        <v>207</v>
      </c>
      <c r="B117" s="38" t="s">
        <v>822</v>
      </c>
      <c r="C117" s="37" t="s">
        <v>823</v>
      </c>
      <c r="D117" s="143"/>
      <c r="E117" s="136">
        <v>105455</v>
      </c>
      <c r="F117" s="136">
        <v>105455</v>
      </c>
      <c r="G117" s="132">
        <f t="shared" si="2"/>
        <v>0</v>
      </c>
    </row>
    <row r="118" spans="1:7" ht="16.5">
      <c r="A118" s="3">
        <f>IF(E118="","",COUNTA($E118:E$994))</f>
        <v>206</v>
      </c>
      <c r="B118" s="38" t="s">
        <v>826</v>
      </c>
      <c r="C118" s="37" t="s">
        <v>823</v>
      </c>
      <c r="D118" s="143"/>
      <c r="E118" s="136">
        <v>119091</v>
      </c>
      <c r="F118" s="136">
        <v>119091</v>
      </c>
      <c r="G118" s="132">
        <f t="shared" si="2"/>
        <v>0</v>
      </c>
    </row>
    <row r="119" spans="1:7" ht="16.5">
      <c r="A119" s="3">
        <f>IF(E119="","",COUNTA($E119:E$994))</f>
        <v>205</v>
      </c>
      <c r="B119" s="38" t="s">
        <v>822</v>
      </c>
      <c r="C119" s="37" t="s">
        <v>823</v>
      </c>
      <c r="D119" s="143" t="s">
        <v>832</v>
      </c>
      <c r="E119" s="136">
        <v>120909</v>
      </c>
      <c r="F119" s="136">
        <v>120909</v>
      </c>
      <c r="G119" s="132">
        <f t="shared" si="2"/>
        <v>0</v>
      </c>
    </row>
    <row r="120" spans="1:7" ht="16.5">
      <c r="A120" s="3">
        <f>IF(E120="","",COUNTA($E120:E$994))</f>
        <v>204</v>
      </c>
      <c r="B120" s="38" t="s">
        <v>826</v>
      </c>
      <c r="C120" s="37" t="s">
        <v>823</v>
      </c>
      <c r="D120" s="143"/>
      <c r="E120" s="136">
        <v>130909</v>
      </c>
      <c r="F120" s="136">
        <v>130909</v>
      </c>
      <c r="G120" s="132">
        <f t="shared" si="2"/>
        <v>0</v>
      </c>
    </row>
    <row r="121" spans="1:7" ht="16.5">
      <c r="A121" s="3">
        <f>IF(E121="","",COUNTA($E121:E$994))</f>
        <v>203</v>
      </c>
      <c r="B121" s="38" t="s">
        <v>825</v>
      </c>
      <c r="C121" s="37" t="s">
        <v>823</v>
      </c>
      <c r="D121" s="143"/>
      <c r="E121" s="136">
        <v>143636</v>
      </c>
      <c r="F121" s="136">
        <v>143636</v>
      </c>
      <c r="G121" s="132">
        <f t="shared" si="2"/>
        <v>0</v>
      </c>
    </row>
    <row r="122" spans="1:7" ht="69">
      <c r="A122" s="3">
        <f>IF(E122="","",COUNTA($E122:E$994))</f>
      </c>
      <c r="B122" s="49" t="s">
        <v>2520</v>
      </c>
      <c r="C122" s="37"/>
      <c r="D122" s="87"/>
      <c r="E122" s="1"/>
      <c r="F122" s="9"/>
      <c r="G122" s="132"/>
    </row>
    <row r="123" spans="1:8" ht="16.5">
      <c r="A123" s="3">
        <f>IF(E123="","",COUNTA($E123:E$994))</f>
        <v>202</v>
      </c>
      <c r="B123" s="79" t="s">
        <v>2521</v>
      </c>
      <c r="C123" s="37" t="s">
        <v>823</v>
      </c>
      <c r="D123" s="143" t="s">
        <v>2522</v>
      </c>
      <c r="E123" s="1">
        <f>H123/1.1</f>
        <v>209090.9090909091</v>
      </c>
      <c r="F123" s="9">
        <v>209091</v>
      </c>
      <c r="G123" s="132">
        <f t="shared" si="2"/>
        <v>4.34782608708306E-07</v>
      </c>
      <c r="H123" s="103">
        <v>230000</v>
      </c>
    </row>
    <row r="124" spans="1:8" ht="16.5">
      <c r="A124" s="3">
        <f>IF(E124="","",COUNTA($E124:E$994))</f>
        <v>201</v>
      </c>
      <c r="B124" s="79" t="s">
        <v>2523</v>
      </c>
      <c r="C124" s="37" t="s">
        <v>823</v>
      </c>
      <c r="D124" s="143"/>
      <c r="E124" s="1">
        <f aca="true" t="shared" si="3" ref="E124:E187">H124/1.1</f>
        <v>222727.2727272727</v>
      </c>
      <c r="F124" s="9">
        <v>223636</v>
      </c>
      <c r="G124" s="132">
        <f t="shared" si="2"/>
        <v>0.004080000000000096</v>
      </c>
      <c r="H124" s="103">
        <v>245000</v>
      </c>
    </row>
    <row r="125" spans="1:8" ht="16.5">
      <c r="A125" s="3">
        <f>IF(E125="","",COUNTA($E125:E$994))</f>
        <v>200</v>
      </c>
      <c r="B125" s="79" t="s">
        <v>2521</v>
      </c>
      <c r="C125" s="37" t="s">
        <v>823</v>
      </c>
      <c r="D125" s="142" t="s">
        <v>2524</v>
      </c>
      <c r="E125" s="1">
        <f t="shared" si="3"/>
        <v>233636.36363636362</v>
      </c>
      <c r="F125" s="9">
        <v>234545</v>
      </c>
      <c r="G125" s="132">
        <f t="shared" si="2"/>
        <v>0.0038891050583658385</v>
      </c>
      <c r="H125" s="103">
        <v>257000</v>
      </c>
    </row>
    <row r="126" spans="1:8" ht="16.5">
      <c r="A126" s="3">
        <f>IF(E126="","",COUNTA($E126:E$994))</f>
        <v>199</v>
      </c>
      <c r="B126" s="79" t="s">
        <v>2523</v>
      </c>
      <c r="C126" s="37" t="s">
        <v>823</v>
      </c>
      <c r="D126" s="142"/>
      <c r="E126" s="1">
        <f t="shared" si="3"/>
        <v>261818.1818181818</v>
      </c>
      <c r="F126" s="9">
        <v>260909</v>
      </c>
      <c r="G126" s="132">
        <f t="shared" si="2"/>
        <v>-0.0034725694444443537</v>
      </c>
      <c r="H126" s="103">
        <v>288000</v>
      </c>
    </row>
    <row r="127" spans="1:8" ht="16.5">
      <c r="A127" s="3">
        <f>IF(E127="","",COUNTA($E127:E$994))</f>
        <v>198</v>
      </c>
      <c r="B127" s="79" t="s">
        <v>2525</v>
      </c>
      <c r="C127" s="37" t="s">
        <v>823</v>
      </c>
      <c r="D127" s="142"/>
      <c r="E127" s="1">
        <f t="shared" si="3"/>
        <v>277272.72727272724</v>
      </c>
      <c r="F127" s="9">
        <v>280909</v>
      </c>
      <c r="G127" s="132">
        <f aca="true" t="shared" si="4" ref="G127:G190">(F127-E127)/E127</f>
        <v>0.013114426229508333</v>
      </c>
      <c r="H127" s="103">
        <v>305000</v>
      </c>
    </row>
    <row r="128" spans="1:8" ht="16.5">
      <c r="A128" s="3">
        <f>IF(E128="","",COUNTA($E128:E$994))</f>
        <v>197</v>
      </c>
      <c r="B128" s="79" t="s">
        <v>2521</v>
      </c>
      <c r="C128" s="37" t="s">
        <v>823</v>
      </c>
      <c r="D128" s="142" t="s">
        <v>2526</v>
      </c>
      <c r="E128" s="1">
        <f t="shared" si="3"/>
        <v>225454.54545454544</v>
      </c>
      <c r="F128" s="9">
        <v>228182</v>
      </c>
      <c r="G128" s="132">
        <f t="shared" si="4"/>
        <v>0.01209758064516135</v>
      </c>
      <c r="H128" s="103">
        <v>248000</v>
      </c>
    </row>
    <row r="129" spans="1:8" ht="16.5">
      <c r="A129" s="3">
        <f>IF(E129="","",COUNTA($E129:E$994))</f>
        <v>196</v>
      </c>
      <c r="B129" s="79" t="s">
        <v>2527</v>
      </c>
      <c r="C129" s="37" t="s">
        <v>823</v>
      </c>
      <c r="D129" s="142"/>
      <c r="E129" s="1">
        <f t="shared" si="3"/>
        <v>240909.09090909088</v>
      </c>
      <c r="F129" s="9">
        <v>243636</v>
      </c>
      <c r="G129" s="132">
        <f t="shared" si="4"/>
        <v>0.011319245283018978</v>
      </c>
      <c r="H129" s="103">
        <v>265000</v>
      </c>
    </row>
    <row r="130" spans="1:8" ht="16.5">
      <c r="A130" s="3">
        <f>IF(E130="","",COUNTA($E130:E$994))</f>
        <v>195</v>
      </c>
      <c r="B130" s="79" t="s">
        <v>2528</v>
      </c>
      <c r="C130" s="37" t="s">
        <v>823</v>
      </c>
      <c r="D130" s="142" t="s">
        <v>2529</v>
      </c>
      <c r="E130" s="1">
        <f t="shared" si="3"/>
        <v>171818.1818181818</v>
      </c>
      <c r="F130" s="9">
        <v>177273</v>
      </c>
      <c r="G130" s="132">
        <f t="shared" si="4"/>
        <v>0.03174761904761919</v>
      </c>
      <c r="H130" s="103">
        <v>189000</v>
      </c>
    </row>
    <row r="131" spans="1:8" ht="16.5">
      <c r="A131" s="3">
        <f>IF(E131="","",COUNTA($E131:E$994))</f>
        <v>194</v>
      </c>
      <c r="B131" s="79" t="s">
        <v>2530</v>
      </c>
      <c r="C131" s="37" t="s">
        <v>823</v>
      </c>
      <c r="D131" s="142"/>
      <c r="E131" s="1">
        <f t="shared" si="3"/>
        <v>188181.81818181818</v>
      </c>
      <c r="F131" s="9">
        <v>186364</v>
      </c>
      <c r="G131" s="132">
        <f t="shared" si="4"/>
        <v>-0.009659903381642484</v>
      </c>
      <c r="H131" s="103">
        <v>207000</v>
      </c>
    </row>
    <row r="132" spans="1:8" ht="16.5">
      <c r="A132" s="3">
        <f>IF(E132="","",COUNTA($E132:E$994))</f>
        <v>193</v>
      </c>
      <c r="B132" s="79" t="s">
        <v>2521</v>
      </c>
      <c r="C132" s="37" t="s">
        <v>823</v>
      </c>
      <c r="D132" s="142"/>
      <c r="E132" s="1">
        <f t="shared" si="3"/>
        <v>200909.09090909088</v>
      </c>
      <c r="F132" s="9">
        <v>202727</v>
      </c>
      <c r="G132" s="132">
        <f t="shared" si="4"/>
        <v>0.009048416289592893</v>
      </c>
      <c r="H132" s="103">
        <v>221000</v>
      </c>
    </row>
    <row r="133" spans="1:8" ht="16.5">
      <c r="A133" s="3">
        <f>IF(E133="","",COUNTA($E133:E$994))</f>
        <v>192</v>
      </c>
      <c r="B133" s="79" t="s">
        <v>2531</v>
      </c>
      <c r="C133" s="37" t="s">
        <v>823</v>
      </c>
      <c r="D133" s="142"/>
      <c r="E133" s="1">
        <f t="shared" si="3"/>
        <v>206363.63636363635</v>
      </c>
      <c r="F133" s="9">
        <v>207273</v>
      </c>
      <c r="G133" s="132">
        <f t="shared" si="4"/>
        <v>0.00440660792951547</v>
      </c>
      <c r="H133" s="103">
        <v>227000</v>
      </c>
    </row>
    <row r="134" spans="1:8" ht="16.5">
      <c r="A134" s="3">
        <f>IF(E134="","",COUNTA($E134:E$994))</f>
        <v>191</v>
      </c>
      <c r="B134" s="79" t="s">
        <v>2527</v>
      </c>
      <c r="C134" s="37" t="s">
        <v>823</v>
      </c>
      <c r="D134" s="142"/>
      <c r="E134" s="1">
        <f t="shared" si="3"/>
        <v>212727.2727272727</v>
      </c>
      <c r="F134" s="9">
        <v>214545</v>
      </c>
      <c r="G134" s="132">
        <f t="shared" si="4"/>
        <v>0.008544871794871895</v>
      </c>
      <c r="H134" s="103">
        <v>234000</v>
      </c>
    </row>
    <row r="135" spans="1:8" ht="16.5">
      <c r="A135" s="3">
        <f>IF(E135="","",COUNTA($E135:E$994))</f>
        <v>190</v>
      </c>
      <c r="B135" s="79" t="s">
        <v>2521</v>
      </c>
      <c r="C135" s="37" t="s">
        <v>823</v>
      </c>
      <c r="D135" s="142" t="s">
        <v>2397</v>
      </c>
      <c r="E135" s="1">
        <f t="shared" si="3"/>
        <v>198181.81818181818</v>
      </c>
      <c r="F135" s="9">
        <v>196364</v>
      </c>
      <c r="G135" s="132">
        <f t="shared" si="4"/>
        <v>-0.009172477064220157</v>
      </c>
      <c r="H135" s="103">
        <v>218000</v>
      </c>
    </row>
    <row r="136" spans="1:8" ht="16.5">
      <c r="A136" s="3">
        <f>IF(E136="","",COUNTA($E136:E$994))</f>
        <v>189</v>
      </c>
      <c r="B136" s="79" t="s">
        <v>2527</v>
      </c>
      <c r="C136" s="37" t="s">
        <v>823</v>
      </c>
      <c r="D136" s="142"/>
      <c r="E136" s="1">
        <f t="shared" si="3"/>
        <v>209999.99999999997</v>
      </c>
      <c r="F136" s="9">
        <v>209091</v>
      </c>
      <c r="G136" s="132">
        <f t="shared" si="4"/>
        <v>-0.00432857142857129</v>
      </c>
      <c r="H136" s="103">
        <v>231000</v>
      </c>
    </row>
    <row r="137" spans="1:8" ht="16.5">
      <c r="A137" s="3">
        <f>IF(E137="","",COUNTA($E137:E$994))</f>
        <v>188</v>
      </c>
      <c r="B137" s="79" t="s">
        <v>2521</v>
      </c>
      <c r="C137" s="37" t="s">
        <v>823</v>
      </c>
      <c r="D137" s="142" t="s">
        <v>2532</v>
      </c>
      <c r="E137" s="1">
        <f t="shared" si="3"/>
        <v>199090.9090909091</v>
      </c>
      <c r="F137" s="9">
        <v>203636</v>
      </c>
      <c r="G137" s="132">
        <f t="shared" si="4"/>
        <v>0.022829223744292252</v>
      </c>
      <c r="H137" s="103">
        <v>219000</v>
      </c>
    </row>
    <row r="138" spans="1:8" ht="16.5">
      <c r="A138" s="3">
        <f>IF(E138="","",COUNTA($E138:E$994))</f>
        <v>187</v>
      </c>
      <c r="B138" s="79" t="s">
        <v>2527</v>
      </c>
      <c r="C138" s="37" t="s">
        <v>823</v>
      </c>
      <c r="D138" s="142"/>
      <c r="E138" s="1">
        <f t="shared" si="3"/>
        <v>210909.09090909088</v>
      </c>
      <c r="F138" s="9">
        <v>217273</v>
      </c>
      <c r="G138" s="132">
        <f t="shared" si="4"/>
        <v>0.03017370689655185</v>
      </c>
      <c r="H138" s="103">
        <v>232000</v>
      </c>
    </row>
    <row r="139" spans="1:8" ht="16.5">
      <c r="A139" s="3">
        <f>IF(E139="","",COUNTA($E139:E$994))</f>
        <v>186</v>
      </c>
      <c r="B139" s="79" t="s">
        <v>2528</v>
      </c>
      <c r="C139" s="37" t="s">
        <v>823</v>
      </c>
      <c r="D139" s="142" t="s">
        <v>2533</v>
      </c>
      <c r="E139" s="1">
        <f t="shared" si="3"/>
        <v>157272.72727272726</v>
      </c>
      <c r="F139" s="9">
        <v>157273</v>
      </c>
      <c r="G139" s="132">
        <f t="shared" si="4"/>
        <v>1.7341040462932438E-06</v>
      </c>
      <c r="H139" s="103">
        <v>173000</v>
      </c>
    </row>
    <row r="140" spans="1:8" ht="16.5">
      <c r="A140" s="3">
        <f>IF(E140="","",COUNTA($E140:E$994))</f>
        <v>185</v>
      </c>
      <c r="B140" s="79" t="s">
        <v>2530</v>
      </c>
      <c r="C140" s="37" t="s">
        <v>823</v>
      </c>
      <c r="D140" s="142"/>
      <c r="E140" s="1">
        <f t="shared" si="3"/>
        <v>167272.72727272726</v>
      </c>
      <c r="F140" s="9">
        <v>172727</v>
      </c>
      <c r="G140" s="132">
        <f t="shared" si="4"/>
        <v>0.03260706521739135</v>
      </c>
      <c r="H140" s="103">
        <v>184000</v>
      </c>
    </row>
    <row r="141" spans="1:8" ht="16.5">
      <c r="A141" s="3">
        <f>IF(E141="","",COUNTA($E141:E$994))</f>
        <v>184</v>
      </c>
      <c r="B141" s="79" t="s">
        <v>2521</v>
      </c>
      <c r="C141" s="37" t="s">
        <v>823</v>
      </c>
      <c r="D141" s="142"/>
      <c r="E141" s="1">
        <f t="shared" si="3"/>
        <v>180909.09090909088</v>
      </c>
      <c r="F141" s="9">
        <v>183636</v>
      </c>
      <c r="G141" s="132">
        <f t="shared" si="4"/>
        <v>0.015073366834171003</v>
      </c>
      <c r="H141" s="103">
        <v>199000</v>
      </c>
    </row>
    <row r="142" spans="1:8" ht="16.5">
      <c r="A142" s="3">
        <f>IF(E142="","",COUNTA($E142:E$994))</f>
        <v>183</v>
      </c>
      <c r="B142" s="79" t="s">
        <v>2527</v>
      </c>
      <c r="C142" s="37" t="s">
        <v>823</v>
      </c>
      <c r="D142" s="142"/>
      <c r="E142" s="1">
        <f t="shared" si="3"/>
        <v>194545.45454545453</v>
      </c>
      <c r="F142" s="9">
        <v>198182</v>
      </c>
      <c r="G142" s="132">
        <f t="shared" si="4"/>
        <v>0.018692523364486065</v>
      </c>
      <c r="H142" s="103">
        <v>214000</v>
      </c>
    </row>
    <row r="143" spans="1:8" ht="16.5">
      <c r="A143" s="3">
        <f>IF(E143="","",COUNTA($E143:E$994))</f>
        <v>182</v>
      </c>
      <c r="B143" s="79" t="s">
        <v>2528</v>
      </c>
      <c r="C143" s="37" t="s">
        <v>823</v>
      </c>
      <c r="D143" s="142" t="s">
        <v>2534</v>
      </c>
      <c r="E143" s="1">
        <f t="shared" si="3"/>
        <v>175454.54545454544</v>
      </c>
      <c r="F143" s="9">
        <v>175455</v>
      </c>
      <c r="G143" s="132">
        <f t="shared" si="4"/>
        <v>2.5906735752049324E-06</v>
      </c>
      <c r="H143" s="103">
        <v>193000</v>
      </c>
    </row>
    <row r="144" spans="1:8" ht="16.5">
      <c r="A144" s="3">
        <f>IF(E144="","",COUNTA($E144:E$994))</f>
        <v>181</v>
      </c>
      <c r="B144" s="79" t="s">
        <v>2521</v>
      </c>
      <c r="C144" s="37" t="s">
        <v>823</v>
      </c>
      <c r="D144" s="142"/>
      <c r="E144" s="1">
        <f t="shared" si="3"/>
        <v>194545.45454545453</v>
      </c>
      <c r="F144" s="9">
        <v>196364</v>
      </c>
      <c r="G144" s="132">
        <f t="shared" si="4"/>
        <v>0.009347663551401951</v>
      </c>
      <c r="H144" s="103">
        <v>214000</v>
      </c>
    </row>
    <row r="145" spans="1:8" ht="16.5">
      <c r="A145" s="3">
        <f>IF(E145="","",COUNTA($E145:E$994))</f>
        <v>180</v>
      </c>
      <c r="B145" s="79" t="s">
        <v>2527</v>
      </c>
      <c r="C145" s="37" t="s">
        <v>823</v>
      </c>
      <c r="D145" s="142"/>
      <c r="E145" s="1">
        <f t="shared" si="3"/>
        <v>205454.54545454544</v>
      </c>
      <c r="F145" s="9">
        <v>210909</v>
      </c>
      <c r="G145" s="132">
        <f t="shared" si="4"/>
        <v>0.02654823008849564</v>
      </c>
      <c r="H145" s="103">
        <v>226000</v>
      </c>
    </row>
    <row r="146" spans="1:8" ht="16.5">
      <c r="A146" s="3">
        <f>IF(E146="","",COUNTA($E146:E$994))</f>
        <v>179</v>
      </c>
      <c r="B146" s="79" t="s">
        <v>2525</v>
      </c>
      <c r="C146" s="37" t="s">
        <v>823</v>
      </c>
      <c r="D146" s="142"/>
      <c r="E146" s="1">
        <f t="shared" si="3"/>
        <v>219090.90909090906</v>
      </c>
      <c r="F146" s="9">
        <v>224545</v>
      </c>
      <c r="G146" s="132">
        <f t="shared" si="4"/>
        <v>0.024894190871369442</v>
      </c>
      <c r="H146" s="103">
        <v>241000</v>
      </c>
    </row>
    <row r="147" spans="1:8" ht="72">
      <c r="A147" s="3">
        <f>IF(E147="","",COUNTA($E147:E$994))</f>
      </c>
      <c r="B147" s="49" t="s">
        <v>1524</v>
      </c>
      <c r="C147" s="68"/>
      <c r="D147" s="87"/>
      <c r="E147" s="1"/>
      <c r="F147" s="9"/>
      <c r="G147" s="132"/>
      <c r="H147" s="104"/>
    </row>
    <row r="148" spans="1:8" ht="16.5">
      <c r="A148" s="3">
        <f>IF(E148="","",COUNTA($E148:E$994))</f>
        <v>178</v>
      </c>
      <c r="B148" s="79" t="s">
        <v>822</v>
      </c>
      <c r="C148" s="37" t="s">
        <v>823</v>
      </c>
      <c r="D148" s="142" t="s">
        <v>2535</v>
      </c>
      <c r="E148" s="1">
        <f t="shared" si="3"/>
        <v>204545.45454545453</v>
      </c>
      <c r="F148" s="9">
        <v>204545</v>
      </c>
      <c r="G148" s="132">
        <f t="shared" si="4"/>
        <v>-2.2222222221446123E-06</v>
      </c>
      <c r="H148" s="103">
        <v>225000</v>
      </c>
    </row>
    <row r="149" spans="1:8" ht="16.5">
      <c r="A149" s="3">
        <f>IF(E149="","",COUNTA($E149:E$994))</f>
        <v>177</v>
      </c>
      <c r="B149" s="79" t="s">
        <v>824</v>
      </c>
      <c r="C149" s="37" t="s">
        <v>823</v>
      </c>
      <c r="D149" s="142"/>
      <c r="E149" s="1">
        <f t="shared" si="3"/>
        <v>218181.81818181818</v>
      </c>
      <c r="F149" s="9">
        <v>219091</v>
      </c>
      <c r="G149" s="132">
        <f t="shared" si="4"/>
        <v>0.004167083333333358</v>
      </c>
      <c r="H149" s="103">
        <v>240000</v>
      </c>
    </row>
    <row r="150" spans="1:8" ht="16.5">
      <c r="A150" s="3">
        <f>IF(E150="","",COUNTA($E150:E$994))</f>
        <v>176</v>
      </c>
      <c r="B150" s="79" t="s">
        <v>822</v>
      </c>
      <c r="C150" s="37" t="s">
        <v>823</v>
      </c>
      <c r="D150" s="142" t="s">
        <v>2536</v>
      </c>
      <c r="E150" s="1">
        <f t="shared" si="3"/>
        <v>220909.09090909088</v>
      </c>
      <c r="F150" s="9">
        <v>223636</v>
      </c>
      <c r="G150" s="132">
        <f t="shared" si="4"/>
        <v>0.012344032921810822</v>
      </c>
      <c r="H150" s="103">
        <v>243000</v>
      </c>
    </row>
    <row r="151" spans="1:8" ht="16.5">
      <c r="A151" s="3">
        <f>IF(E151="","",COUNTA($E151:E$994))</f>
        <v>175</v>
      </c>
      <c r="B151" s="79" t="s">
        <v>826</v>
      </c>
      <c r="C151" s="37" t="s">
        <v>823</v>
      </c>
      <c r="D151" s="142"/>
      <c r="E151" s="1">
        <f t="shared" si="3"/>
        <v>236363.63636363635</v>
      </c>
      <c r="F151" s="9">
        <v>238182</v>
      </c>
      <c r="G151" s="132">
        <f t="shared" si="4"/>
        <v>0.007693076923076968</v>
      </c>
      <c r="H151" s="103">
        <v>260000</v>
      </c>
    </row>
    <row r="152" spans="1:8" ht="16.5">
      <c r="A152" s="3">
        <f>IF(E152="","",COUNTA($E152:E$994))</f>
        <v>174</v>
      </c>
      <c r="B152" s="79" t="s">
        <v>822</v>
      </c>
      <c r="C152" s="37" t="s">
        <v>823</v>
      </c>
      <c r="D152" s="142" t="s">
        <v>2532</v>
      </c>
      <c r="E152" s="1">
        <f t="shared" si="3"/>
        <v>199090.9090909091</v>
      </c>
      <c r="F152" s="9">
        <v>198182</v>
      </c>
      <c r="G152" s="132">
        <f t="shared" si="4"/>
        <v>-0.004565296803652955</v>
      </c>
      <c r="H152" s="103">
        <v>219000</v>
      </c>
    </row>
    <row r="153" spans="1:8" ht="16.5">
      <c r="A153" s="3">
        <f>IF(E153="","",COUNTA($E153:E$994))</f>
        <v>173</v>
      </c>
      <c r="B153" s="79" t="s">
        <v>826</v>
      </c>
      <c r="C153" s="37" t="s">
        <v>823</v>
      </c>
      <c r="D153" s="142"/>
      <c r="E153" s="1">
        <f t="shared" si="3"/>
        <v>210909.09090909088</v>
      </c>
      <c r="F153" s="9">
        <v>211818</v>
      </c>
      <c r="G153" s="132">
        <f t="shared" si="4"/>
        <v>0.004309482758620815</v>
      </c>
      <c r="H153" s="103">
        <v>232000</v>
      </c>
    </row>
    <row r="154" spans="1:8" ht="69">
      <c r="A154" s="3">
        <f>IF(E154="","",COUNTA($E154:E$994))</f>
      </c>
      <c r="B154" s="49" t="s">
        <v>2537</v>
      </c>
      <c r="C154" s="36"/>
      <c r="D154" s="87"/>
      <c r="E154" s="1"/>
      <c r="F154" s="9"/>
      <c r="G154" s="132"/>
      <c r="H154" s="105"/>
    </row>
    <row r="155" spans="1:8" ht="16.5">
      <c r="A155" s="3">
        <f>IF(E155="","",COUNTA($E155:E$994))</f>
        <v>172</v>
      </c>
      <c r="B155" s="79" t="s">
        <v>2538</v>
      </c>
      <c r="C155" s="37" t="s">
        <v>823</v>
      </c>
      <c r="D155" s="142" t="s">
        <v>2539</v>
      </c>
      <c r="E155" s="1">
        <f t="shared" si="3"/>
        <v>147272.72727272726</v>
      </c>
      <c r="F155" s="9">
        <v>148182</v>
      </c>
      <c r="G155" s="132">
        <f t="shared" si="4"/>
        <v>0.006174074074074129</v>
      </c>
      <c r="H155" s="103">
        <v>162000</v>
      </c>
    </row>
    <row r="156" spans="1:8" ht="16.5">
      <c r="A156" s="3">
        <f>IF(E156="","",COUNTA($E156:E$994))</f>
        <v>171</v>
      </c>
      <c r="B156" s="79" t="s">
        <v>2540</v>
      </c>
      <c r="C156" s="37" t="s">
        <v>823</v>
      </c>
      <c r="D156" s="142"/>
      <c r="E156" s="1">
        <f t="shared" si="3"/>
        <v>162727.2727272727</v>
      </c>
      <c r="F156" s="9">
        <v>163636</v>
      </c>
      <c r="G156" s="132">
        <f t="shared" si="4"/>
        <v>0.005584357541899572</v>
      </c>
      <c r="H156" s="103">
        <v>179000</v>
      </c>
    </row>
    <row r="157" spans="1:8" ht="16.5">
      <c r="A157" s="3">
        <f>IF(E157="","",COUNTA($E157:E$994))</f>
        <v>170</v>
      </c>
      <c r="B157" s="79" t="s">
        <v>2538</v>
      </c>
      <c r="C157" s="37" t="s">
        <v>823</v>
      </c>
      <c r="D157" s="142" t="s">
        <v>834</v>
      </c>
      <c r="E157" s="1">
        <f t="shared" si="3"/>
        <v>170000</v>
      </c>
      <c r="F157" s="9">
        <v>170909</v>
      </c>
      <c r="G157" s="132">
        <f t="shared" si="4"/>
        <v>0.005347058823529411</v>
      </c>
      <c r="H157" s="103">
        <v>187000</v>
      </c>
    </row>
    <row r="158" spans="1:8" ht="16.5">
      <c r="A158" s="3">
        <f>IF(E158="","",COUNTA($E158:E$994))</f>
        <v>169</v>
      </c>
      <c r="B158" s="79" t="s">
        <v>2541</v>
      </c>
      <c r="C158" s="37" t="s">
        <v>823</v>
      </c>
      <c r="D158" s="142"/>
      <c r="E158" s="1">
        <f t="shared" si="3"/>
        <v>189999.99999999997</v>
      </c>
      <c r="F158" s="9">
        <v>192727</v>
      </c>
      <c r="G158" s="132">
        <f t="shared" si="4"/>
        <v>0.014352631578947523</v>
      </c>
      <c r="H158" s="103">
        <v>209000</v>
      </c>
    </row>
    <row r="159" spans="1:8" ht="16.5">
      <c r="A159" s="3">
        <f>IF(E159="","",COUNTA($E159:E$994))</f>
        <v>168</v>
      </c>
      <c r="B159" s="79" t="s">
        <v>1131</v>
      </c>
      <c r="C159" s="37" t="s">
        <v>823</v>
      </c>
      <c r="D159" s="78"/>
      <c r="E159" s="1">
        <f t="shared" si="3"/>
        <v>211818.1818181818</v>
      </c>
      <c r="F159" s="9">
        <v>218182</v>
      </c>
      <c r="G159" s="132">
        <f t="shared" si="4"/>
        <v>0.03004377682403445</v>
      </c>
      <c r="H159" s="103">
        <v>233000</v>
      </c>
    </row>
    <row r="160" spans="1:8" ht="16.5">
      <c r="A160" s="3">
        <f>IF(E160="","",COUNTA($E160:E$994))</f>
        <v>167</v>
      </c>
      <c r="B160" s="79" t="s">
        <v>1132</v>
      </c>
      <c r="C160" s="37" t="s">
        <v>823</v>
      </c>
      <c r="D160" s="142" t="s">
        <v>1133</v>
      </c>
      <c r="E160" s="1">
        <f t="shared" si="3"/>
        <v>153636.36363636362</v>
      </c>
      <c r="F160" s="9">
        <v>161818</v>
      </c>
      <c r="G160" s="132">
        <f t="shared" si="4"/>
        <v>0.05325325443786995</v>
      </c>
      <c r="H160" s="103">
        <v>169000</v>
      </c>
    </row>
    <row r="161" spans="1:8" ht="16.5">
      <c r="A161" s="3">
        <f>IF(E161="","",COUNTA($E161:E$994))</f>
        <v>166</v>
      </c>
      <c r="B161" s="79" t="s">
        <v>2541</v>
      </c>
      <c r="C161" s="37" t="s">
        <v>823</v>
      </c>
      <c r="D161" s="142"/>
      <c r="E161" s="1">
        <f t="shared" si="3"/>
        <v>170000</v>
      </c>
      <c r="F161" s="9">
        <v>178182</v>
      </c>
      <c r="G161" s="132">
        <f t="shared" si="4"/>
        <v>0.04812941176470588</v>
      </c>
      <c r="H161" s="103">
        <v>187000</v>
      </c>
    </row>
    <row r="162" spans="1:8" ht="16.5">
      <c r="A162" s="3">
        <f>IF(E162="","",COUNTA($E162:E$994))</f>
        <v>165</v>
      </c>
      <c r="B162" s="79" t="s">
        <v>1134</v>
      </c>
      <c r="C162" s="37" t="s">
        <v>823</v>
      </c>
      <c r="D162" s="142" t="s">
        <v>1135</v>
      </c>
      <c r="E162" s="1">
        <f t="shared" si="3"/>
        <v>105454.54545454544</v>
      </c>
      <c r="F162" s="9">
        <v>110909</v>
      </c>
      <c r="G162" s="132">
        <f t="shared" si="4"/>
        <v>0.051723275862069096</v>
      </c>
      <c r="H162" s="103">
        <v>116000</v>
      </c>
    </row>
    <row r="163" spans="1:8" ht="16.5">
      <c r="A163" s="3">
        <f>IF(E163="","",COUNTA($E163:E$994))</f>
        <v>164</v>
      </c>
      <c r="B163" s="79" t="s">
        <v>1136</v>
      </c>
      <c r="C163" s="37" t="s">
        <v>823</v>
      </c>
      <c r="D163" s="142"/>
      <c r="E163" s="1">
        <f t="shared" si="3"/>
        <v>117272.72727272726</v>
      </c>
      <c r="F163" s="9">
        <v>123636</v>
      </c>
      <c r="G163" s="132">
        <f t="shared" si="4"/>
        <v>0.05426046511627914</v>
      </c>
      <c r="H163" s="103">
        <v>129000</v>
      </c>
    </row>
    <row r="164" spans="1:8" ht="16.5">
      <c r="A164" s="3">
        <f>IF(E164="","",COUNTA($E164:E$994))</f>
        <v>163</v>
      </c>
      <c r="B164" s="79" t="s">
        <v>1132</v>
      </c>
      <c r="C164" s="37" t="s">
        <v>823</v>
      </c>
      <c r="D164" s="142"/>
      <c r="E164" s="1">
        <f t="shared" si="3"/>
        <v>129999.99999999999</v>
      </c>
      <c r="F164" s="9">
        <v>136364</v>
      </c>
      <c r="G164" s="132">
        <f t="shared" si="4"/>
        <v>0.04895384615384627</v>
      </c>
      <c r="H164" s="103">
        <v>143000</v>
      </c>
    </row>
    <row r="165" spans="1:8" ht="16.5">
      <c r="A165" s="3">
        <f>IF(E165="","",COUNTA($E165:E$994))</f>
        <v>162</v>
      </c>
      <c r="B165" s="79" t="s">
        <v>1137</v>
      </c>
      <c r="C165" s="37" t="s">
        <v>823</v>
      </c>
      <c r="D165" s="142"/>
      <c r="E165" s="1">
        <f t="shared" si="3"/>
        <v>137272.72727272726</v>
      </c>
      <c r="F165" s="9">
        <v>143636</v>
      </c>
      <c r="G165" s="132">
        <f t="shared" si="4"/>
        <v>0.046354966887417276</v>
      </c>
      <c r="H165" s="103">
        <v>151000</v>
      </c>
    </row>
    <row r="166" spans="1:8" ht="16.5">
      <c r="A166" s="3">
        <f>IF(E166="","",COUNTA($E166:E$994))</f>
        <v>161</v>
      </c>
      <c r="B166" s="79" t="s">
        <v>2541</v>
      </c>
      <c r="C166" s="37" t="s">
        <v>823</v>
      </c>
      <c r="D166" s="142"/>
      <c r="E166" s="1">
        <f t="shared" si="3"/>
        <v>142727.2727272727</v>
      </c>
      <c r="F166" s="9">
        <v>148182</v>
      </c>
      <c r="G166" s="132">
        <f t="shared" si="4"/>
        <v>0.038217834394904615</v>
      </c>
      <c r="H166" s="103">
        <v>157000</v>
      </c>
    </row>
    <row r="167" spans="1:8" ht="16.5">
      <c r="A167" s="3">
        <f>IF(E167="","",COUNTA($E167:E$994))</f>
        <v>160</v>
      </c>
      <c r="B167" s="79" t="s">
        <v>1132</v>
      </c>
      <c r="C167" s="37" t="s">
        <v>823</v>
      </c>
      <c r="D167" s="142" t="s">
        <v>1138</v>
      </c>
      <c r="E167" s="1">
        <f t="shared" si="3"/>
        <v>125454.54545454544</v>
      </c>
      <c r="F167" s="9">
        <v>125455</v>
      </c>
      <c r="G167" s="132">
        <f t="shared" si="4"/>
        <v>3.6231884059025505E-06</v>
      </c>
      <c r="H167" s="103">
        <v>138000</v>
      </c>
    </row>
    <row r="168" spans="1:8" ht="16.5">
      <c r="A168" s="3">
        <f>IF(E168="","",COUNTA($E168:E$994))</f>
        <v>159</v>
      </c>
      <c r="B168" s="79" t="s">
        <v>2541</v>
      </c>
      <c r="C168" s="37" t="s">
        <v>823</v>
      </c>
      <c r="D168" s="142"/>
      <c r="E168" s="1">
        <f t="shared" si="3"/>
        <v>138181.81818181818</v>
      </c>
      <c r="F168" s="9">
        <v>138182</v>
      </c>
      <c r="G168" s="132">
        <f t="shared" si="4"/>
        <v>1.3157894737225051E-06</v>
      </c>
      <c r="H168" s="103">
        <v>152000</v>
      </c>
    </row>
    <row r="169" spans="1:8" ht="16.5">
      <c r="A169" s="3">
        <f>IF(E169="","",COUNTA($E169:E$994))</f>
        <v>158</v>
      </c>
      <c r="B169" s="79" t="s">
        <v>1132</v>
      </c>
      <c r="C169" s="37" t="s">
        <v>823</v>
      </c>
      <c r="D169" s="142" t="s">
        <v>1139</v>
      </c>
      <c r="E169" s="1">
        <f t="shared" si="3"/>
        <v>130909.0909090909</v>
      </c>
      <c r="F169" s="9">
        <v>130909</v>
      </c>
      <c r="G169" s="132">
        <f t="shared" si="4"/>
        <v>-6.944444443534951E-07</v>
      </c>
      <c r="H169" s="103">
        <v>144000</v>
      </c>
    </row>
    <row r="170" spans="1:8" ht="16.5">
      <c r="A170" s="3">
        <f>IF(E170="","",COUNTA($E170:E$994))</f>
        <v>157</v>
      </c>
      <c r="B170" s="79" t="s">
        <v>2541</v>
      </c>
      <c r="C170" s="37" t="s">
        <v>823</v>
      </c>
      <c r="D170" s="142"/>
      <c r="E170" s="1">
        <f t="shared" si="3"/>
        <v>145454.54545454544</v>
      </c>
      <c r="F170" s="9">
        <v>145455</v>
      </c>
      <c r="G170" s="132">
        <f t="shared" si="4"/>
        <v>3.12500000009095E-06</v>
      </c>
      <c r="H170" s="103">
        <v>160000</v>
      </c>
    </row>
    <row r="171" spans="1:8" ht="16.5">
      <c r="A171" s="3">
        <f>IF(E171="","",COUNTA($E171:E$994))</f>
        <v>156</v>
      </c>
      <c r="B171" s="79" t="s">
        <v>1140</v>
      </c>
      <c r="C171" s="37" t="s">
        <v>823</v>
      </c>
      <c r="D171" s="142" t="s">
        <v>1141</v>
      </c>
      <c r="E171" s="1">
        <f t="shared" si="3"/>
        <v>71818.18181818181</v>
      </c>
      <c r="F171" s="9">
        <v>79091</v>
      </c>
      <c r="G171" s="132">
        <f t="shared" si="4"/>
        <v>0.10126708860759508</v>
      </c>
      <c r="H171" s="103">
        <v>79000</v>
      </c>
    </row>
    <row r="172" spans="1:8" ht="16.5">
      <c r="A172" s="3">
        <f>IF(E172="","",COUNTA($E172:E$994))</f>
        <v>155</v>
      </c>
      <c r="B172" s="79" t="s">
        <v>1134</v>
      </c>
      <c r="C172" s="37" t="s">
        <v>823</v>
      </c>
      <c r="D172" s="142"/>
      <c r="E172" s="1">
        <f t="shared" si="3"/>
        <v>82727.27272727272</v>
      </c>
      <c r="F172" s="9">
        <v>90000</v>
      </c>
      <c r="G172" s="132">
        <f t="shared" si="4"/>
        <v>0.087912087912088</v>
      </c>
      <c r="H172" s="103">
        <v>91000</v>
      </c>
    </row>
    <row r="173" spans="1:8" ht="16.5">
      <c r="A173" s="3">
        <f>IF(E173="","",COUNTA($E173:E$994))</f>
        <v>154</v>
      </c>
      <c r="B173" s="79" t="s">
        <v>1136</v>
      </c>
      <c r="C173" s="37" t="s">
        <v>823</v>
      </c>
      <c r="D173" s="142"/>
      <c r="E173" s="1">
        <f t="shared" si="3"/>
        <v>92727.27272727272</v>
      </c>
      <c r="F173" s="9">
        <v>102727</v>
      </c>
      <c r="G173" s="132">
        <f t="shared" si="4"/>
        <v>0.10784019607843146</v>
      </c>
      <c r="H173" s="103">
        <v>102000</v>
      </c>
    </row>
    <row r="174" spans="1:8" ht="16.5">
      <c r="A174" s="3">
        <f>IF(E174="","",COUNTA($E174:E$994))</f>
        <v>153</v>
      </c>
      <c r="B174" s="79" t="s">
        <v>1132</v>
      </c>
      <c r="C174" s="37" t="s">
        <v>823</v>
      </c>
      <c r="D174" s="142"/>
      <c r="E174" s="1">
        <f t="shared" si="3"/>
        <v>109999.99999999999</v>
      </c>
      <c r="F174" s="9">
        <v>115455</v>
      </c>
      <c r="G174" s="132">
        <f t="shared" si="4"/>
        <v>0.04959090909090923</v>
      </c>
      <c r="H174" s="103">
        <v>121000</v>
      </c>
    </row>
    <row r="175" spans="1:8" ht="16.5">
      <c r="A175" s="3">
        <f>IF(E175="","",COUNTA($E175:E$994))</f>
        <v>152</v>
      </c>
      <c r="B175" s="79" t="s">
        <v>2541</v>
      </c>
      <c r="C175" s="37" t="s">
        <v>823</v>
      </c>
      <c r="D175" s="142"/>
      <c r="E175" s="1">
        <f t="shared" si="3"/>
        <v>123636.36363636363</v>
      </c>
      <c r="F175" s="9">
        <v>131818</v>
      </c>
      <c r="G175" s="132">
        <f t="shared" si="4"/>
        <v>0.06617500000000004</v>
      </c>
      <c r="H175" s="103">
        <v>136000</v>
      </c>
    </row>
    <row r="176" spans="1:8" ht="16.5">
      <c r="A176" s="3">
        <f>IF(E176="","",COUNTA($E176:E$994))</f>
        <v>151</v>
      </c>
      <c r="B176" s="79" t="s">
        <v>1132</v>
      </c>
      <c r="C176" s="37" t="s">
        <v>823</v>
      </c>
      <c r="D176" s="142" t="s">
        <v>832</v>
      </c>
      <c r="E176" s="1">
        <f t="shared" si="3"/>
        <v>126363.63636363635</v>
      </c>
      <c r="F176" s="9">
        <v>130909</v>
      </c>
      <c r="G176" s="132">
        <f t="shared" si="4"/>
        <v>0.03597050359712239</v>
      </c>
      <c r="H176" s="103">
        <v>139000</v>
      </c>
    </row>
    <row r="177" spans="1:8" ht="16.5">
      <c r="A177" s="3">
        <f>IF(E177="","",COUNTA($E177:E$994))</f>
        <v>150</v>
      </c>
      <c r="B177" s="79" t="s">
        <v>2541</v>
      </c>
      <c r="C177" s="37" t="s">
        <v>823</v>
      </c>
      <c r="D177" s="142"/>
      <c r="E177" s="1">
        <f t="shared" si="3"/>
        <v>136363.63636363635</v>
      </c>
      <c r="F177" s="9">
        <v>145455</v>
      </c>
      <c r="G177" s="132">
        <f t="shared" si="4"/>
        <v>0.06667000000000008</v>
      </c>
      <c r="H177" s="103">
        <v>150000</v>
      </c>
    </row>
    <row r="178" spans="1:8" ht="16.5">
      <c r="A178" s="3">
        <f>IF(E178="","",COUNTA($E178:E$994))</f>
        <v>149</v>
      </c>
      <c r="B178" s="79" t="s">
        <v>1131</v>
      </c>
      <c r="C178" s="37" t="s">
        <v>823</v>
      </c>
      <c r="D178" s="142"/>
      <c r="E178" s="1">
        <f t="shared" si="3"/>
        <v>149090.9090909091</v>
      </c>
      <c r="F178" s="9">
        <v>159091</v>
      </c>
      <c r="G178" s="132">
        <f t="shared" si="4"/>
        <v>0.0670737804878049</v>
      </c>
      <c r="H178" s="103">
        <v>164000</v>
      </c>
    </row>
    <row r="179" spans="1:8" ht="49.5">
      <c r="A179" s="3">
        <f>IF(E179="","",COUNTA($E179:E$994))</f>
        <v>148</v>
      </c>
      <c r="B179" s="79" t="s">
        <v>1134</v>
      </c>
      <c r="C179" s="37" t="s">
        <v>823</v>
      </c>
      <c r="D179" s="78" t="s">
        <v>1142</v>
      </c>
      <c r="E179" s="1">
        <f t="shared" si="3"/>
        <v>97272.72727272726</v>
      </c>
      <c r="F179" s="9">
        <v>100000</v>
      </c>
      <c r="G179" s="132">
        <f t="shared" si="4"/>
        <v>0.028037383177570176</v>
      </c>
      <c r="H179" s="103">
        <v>107000</v>
      </c>
    </row>
    <row r="180" spans="1:8" ht="54.75">
      <c r="A180" s="3">
        <f>IF(E180="","",COUNTA($E180:E$994))</f>
      </c>
      <c r="B180" s="49" t="s">
        <v>1525</v>
      </c>
      <c r="C180" s="68"/>
      <c r="D180" s="37"/>
      <c r="E180" s="1"/>
      <c r="F180" s="9"/>
      <c r="G180" s="132"/>
      <c r="H180" s="106"/>
    </row>
    <row r="181" spans="1:8" ht="16.5">
      <c r="A181" s="3">
        <f>IF(E181="","",COUNTA($E181:E$994))</f>
        <v>147</v>
      </c>
      <c r="B181" s="79" t="s">
        <v>822</v>
      </c>
      <c r="C181" s="37" t="s">
        <v>823</v>
      </c>
      <c r="D181" s="142" t="s">
        <v>2539</v>
      </c>
      <c r="E181" s="1">
        <f t="shared" si="3"/>
        <v>141818.1818181818</v>
      </c>
      <c r="F181" s="1">
        <v>141818</v>
      </c>
      <c r="G181" s="132">
        <f t="shared" si="4"/>
        <v>-1.2820512818833755E-06</v>
      </c>
      <c r="H181" s="103">
        <v>156000</v>
      </c>
    </row>
    <row r="182" spans="1:8" ht="16.5">
      <c r="A182" s="3">
        <f>IF(E182="","",COUNTA($E182:E$994))</f>
        <v>146</v>
      </c>
      <c r="B182" s="79" t="s">
        <v>824</v>
      </c>
      <c r="C182" s="37" t="s">
        <v>823</v>
      </c>
      <c r="D182" s="142"/>
      <c r="E182" s="1">
        <f t="shared" si="3"/>
        <v>158181.81818181818</v>
      </c>
      <c r="F182" s="1">
        <v>158182</v>
      </c>
      <c r="G182" s="132">
        <f t="shared" si="4"/>
        <v>1.1494252873897746E-06</v>
      </c>
      <c r="H182" s="103">
        <v>174000</v>
      </c>
    </row>
    <row r="183" spans="1:8" ht="16.5">
      <c r="A183" s="3">
        <f>IF(E183="","",COUNTA($E183:E$994))</f>
        <v>145</v>
      </c>
      <c r="B183" s="79" t="s">
        <v>822</v>
      </c>
      <c r="C183" s="37" t="s">
        <v>823</v>
      </c>
      <c r="D183" s="142" t="s">
        <v>1133</v>
      </c>
      <c r="E183" s="1">
        <f t="shared" si="3"/>
        <v>153636.36363636362</v>
      </c>
      <c r="F183" s="1">
        <v>153636</v>
      </c>
      <c r="G183" s="132">
        <f t="shared" si="4"/>
        <v>-2.3668639052048956E-06</v>
      </c>
      <c r="H183" s="103">
        <v>169000</v>
      </c>
    </row>
    <row r="184" spans="1:8" ht="16.5">
      <c r="A184" s="3">
        <f>IF(E184="","",COUNTA($E184:E$994))</f>
        <v>144</v>
      </c>
      <c r="B184" s="79" t="s">
        <v>826</v>
      </c>
      <c r="C184" s="37" t="s">
        <v>823</v>
      </c>
      <c r="D184" s="142"/>
      <c r="E184" s="1">
        <f t="shared" si="3"/>
        <v>170000</v>
      </c>
      <c r="F184" s="1">
        <v>170000</v>
      </c>
      <c r="G184" s="132">
        <f t="shared" si="4"/>
        <v>0</v>
      </c>
      <c r="H184" s="103">
        <v>187000</v>
      </c>
    </row>
    <row r="185" spans="1:8" ht="16.5">
      <c r="A185" s="3">
        <f>IF(E185="","",COUNTA($E185:E$994))</f>
        <v>143</v>
      </c>
      <c r="B185" s="79" t="s">
        <v>822</v>
      </c>
      <c r="C185" s="37" t="s">
        <v>823</v>
      </c>
      <c r="D185" s="142" t="s">
        <v>1139</v>
      </c>
      <c r="E185" s="1">
        <f t="shared" si="3"/>
        <v>126363.63636363635</v>
      </c>
      <c r="F185" s="1">
        <v>126364</v>
      </c>
      <c r="G185" s="132">
        <f t="shared" si="4"/>
        <v>2.877697841810371E-06</v>
      </c>
      <c r="H185" s="103">
        <v>139000</v>
      </c>
    </row>
    <row r="186" spans="1:8" ht="16.5">
      <c r="A186" s="3">
        <f>IF(E186="","",COUNTA($E186:E$994))</f>
        <v>142</v>
      </c>
      <c r="B186" s="79" t="s">
        <v>826</v>
      </c>
      <c r="C186" s="37" t="s">
        <v>823</v>
      </c>
      <c r="D186" s="142"/>
      <c r="E186" s="1">
        <f t="shared" si="3"/>
        <v>140000</v>
      </c>
      <c r="F186" s="1">
        <v>140000</v>
      </c>
      <c r="G186" s="132">
        <f t="shared" si="4"/>
        <v>0</v>
      </c>
      <c r="H186" s="103">
        <v>154000</v>
      </c>
    </row>
    <row r="187" spans="1:8" ht="49.5">
      <c r="A187" s="3">
        <f>IF(E187="","",COUNTA($E187:E$994))</f>
        <v>141</v>
      </c>
      <c r="B187" s="79" t="s">
        <v>827</v>
      </c>
      <c r="C187" s="37" t="s">
        <v>823</v>
      </c>
      <c r="D187" s="78" t="s">
        <v>1142</v>
      </c>
      <c r="E187" s="1">
        <f t="shared" si="3"/>
        <v>91818.18181818181</v>
      </c>
      <c r="F187" s="1">
        <v>91818</v>
      </c>
      <c r="G187" s="132">
        <f t="shared" si="4"/>
        <v>-1.9801980197011254E-06</v>
      </c>
      <c r="H187" s="103">
        <v>101000</v>
      </c>
    </row>
    <row r="188" spans="1:7" ht="16.5">
      <c r="A188" s="36" t="s">
        <v>259</v>
      </c>
      <c r="B188" s="39" t="s">
        <v>151</v>
      </c>
      <c r="C188" s="133"/>
      <c r="D188" s="133"/>
      <c r="E188" s="133"/>
      <c r="F188" s="133"/>
      <c r="G188" s="132"/>
    </row>
    <row r="189" spans="1:8" ht="17.25">
      <c r="A189" s="3">
        <f>IF(E189="","",COUNTA($E189:E$367))</f>
      </c>
      <c r="B189" s="50" t="s">
        <v>254</v>
      </c>
      <c r="C189" s="62"/>
      <c r="D189" s="87"/>
      <c r="E189" s="137"/>
      <c r="F189" s="133"/>
      <c r="G189" s="132"/>
      <c r="H189" s="77"/>
    </row>
    <row r="190" spans="1:8" ht="16.5">
      <c r="A190" s="3">
        <f>IF(E190="","",COUNTA($E190:E$367))</f>
        <v>140</v>
      </c>
      <c r="B190" s="60" t="s">
        <v>163</v>
      </c>
      <c r="C190" s="37" t="s">
        <v>2101</v>
      </c>
      <c r="D190" s="87" t="s">
        <v>2291</v>
      </c>
      <c r="E190" s="138">
        <v>127272.72727272726</v>
      </c>
      <c r="F190" s="138">
        <v>114545</v>
      </c>
      <c r="G190" s="132">
        <f t="shared" si="4"/>
        <v>-0.10000357142857137</v>
      </c>
      <c r="H190" s="77"/>
    </row>
    <row r="191" spans="1:8" ht="16.5">
      <c r="A191" s="3">
        <f>IF(E191="","",COUNTA($E191:E$367))</f>
        <v>139</v>
      </c>
      <c r="B191" s="60" t="s">
        <v>164</v>
      </c>
      <c r="C191" s="37" t="s">
        <v>2101</v>
      </c>
      <c r="D191" s="87" t="s">
        <v>2290</v>
      </c>
      <c r="E191" s="138">
        <v>115454.54545454544</v>
      </c>
      <c r="F191" s="138">
        <v>113636</v>
      </c>
      <c r="G191" s="132">
        <f aca="true" t="shared" si="5" ref="G191:G254">(F191-E191)/E191</f>
        <v>-0.01575118110236209</v>
      </c>
      <c r="H191" s="77"/>
    </row>
    <row r="192" spans="1:8" ht="16.5">
      <c r="A192" s="3">
        <f>IF(E192="","",COUNTA($E192:E$367))</f>
        <v>138</v>
      </c>
      <c r="B192" s="60" t="s">
        <v>165</v>
      </c>
      <c r="C192" s="37" t="s">
        <v>2101</v>
      </c>
      <c r="D192" s="87" t="s">
        <v>2294</v>
      </c>
      <c r="E192" s="138">
        <v>100909.0909090909</v>
      </c>
      <c r="F192" s="138">
        <v>100000</v>
      </c>
      <c r="G192" s="132">
        <f t="shared" si="5"/>
        <v>-0.009009009009008893</v>
      </c>
      <c r="H192" s="77"/>
    </row>
    <row r="193" spans="1:8" ht="33">
      <c r="A193" s="3">
        <f>IF(E193="","",COUNTA($E193:E$367))</f>
        <v>137</v>
      </c>
      <c r="B193" s="60" t="s">
        <v>166</v>
      </c>
      <c r="C193" s="37" t="s">
        <v>2101</v>
      </c>
      <c r="D193" s="87" t="s">
        <v>2288</v>
      </c>
      <c r="E193" s="138">
        <v>100909.0909090909</v>
      </c>
      <c r="F193" s="138">
        <v>98182</v>
      </c>
      <c r="G193" s="132">
        <f t="shared" si="5"/>
        <v>-0.02702522522522511</v>
      </c>
      <c r="H193" s="77"/>
    </row>
    <row r="194" spans="1:8" ht="33">
      <c r="A194" s="3">
        <f>IF(E194="","",COUNTA($E194:E$367))</f>
        <v>136</v>
      </c>
      <c r="B194" s="60" t="s">
        <v>167</v>
      </c>
      <c r="C194" s="37" t="s">
        <v>2101</v>
      </c>
      <c r="D194" s="87" t="s">
        <v>2288</v>
      </c>
      <c r="E194" s="138">
        <v>106363.63636363635</v>
      </c>
      <c r="F194" s="138">
        <v>100909</v>
      </c>
      <c r="G194" s="132">
        <f t="shared" si="5"/>
        <v>-0.051282905982905885</v>
      </c>
      <c r="H194" s="77"/>
    </row>
    <row r="195" spans="1:8" ht="16.5">
      <c r="A195" s="3">
        <f>IF(E195="","",COUNTA($E195:E$367))</f>
        <v>135</v>
      </c>
      <c r="B195" s="60" t="s">
        <v>168</v>
      </c>
      <c r="C195" s="37" t="s">
        <v>2101</v>
      </c>
      <c r="D195" s="87" t="s">
        <v>2288</v>
      </c>
      <c r="E195" s="138">
        <v>141818.1818181818</v>
      </c>
      <c r="F195" s="138">
        <v>140000</v>
      </c>
      <c r="G195" s="132">
        <f t="shared" si="5"/>
        <v>-0.012820512820512655</v>
      </c>
      <c r="H195" s="77"/>
    </row>
    <row r="196" spans="1:8" ht="16.5">
      <c r="A196" s="3">
        <f>IF(E196="","",COUNTA($E196:E$367))</f>
        <v>134</v>
      </c>
      <c r="B196" s="60" t="s">
        <v>169</v>
      </c>
      <c r="C196" s="37" t="s">
        <v>2101</v>
      </c>
      <c r="D196" s="87" t="s">
        <v>2288</v>
      </c>
      <c r="E196" s="138">
        <v>151818.1818181818</v>
      </c>
      <c r="F196" s="138">
        <v>151818</v>
      </c>
      <c r="G196" s="132">
        <f t="shared" si="5"/>
        <v>-1.1976047902623149E-06</v>
      </c>
      <c r="H196" s="77"/>
    </row>
    <row r="197" spans="1:8" ht="16.5">
      <c r="A197" s="3">
        <f>IF(E197="","",COUNTA($E197:E$367))</f>
        <v>133</v>
      </c>
      <c r="B197" s="60" t="s">
        <v>170</v>
      </c>
      <c r="C197" s="37" t="s">
        <v>2101</v>
      </c>
      <c r="D197" s="87" t="s">
        <v>2289</v>
      </c>
      <c r="E197" s="138">
        <v>209090.9090909091</v>
      </c>
      <c r="F197" s="138">
        <v>207273</v>
      </c>
      <c r="G197" s="132">
        <f t="shared" si="5"/>
        <v>-0.008694347826086943</v>
      </c>
      <c r="H197" s="77"/>
    </row>
    <row r="198" spans="1:8" ht="16.5">
      <c r="A198" s="3">
        <f>IF(E198="","",COUNTA($E198:E$367))</f>
        <v>132</v>
      </c>
      <c r="B198" s="60" t="s">
        <v>171</v>
      </c>
      <c r="C198" s="37" t="s">
        <v>2101</v>
      </c>
      <c r="D198" s="87" t="s">
        <v>2289</v>
      </c>
      <c r="E198" s="138">
        <v>242727.2727272727</v>
      </c>
      <c r="F198" s="138">
        <v>247273</v>
      </c>
      <c r="G198" s="132">
        <f t="shared" si="5"/>
        <v>0.018727715355805332</v>
      </c>
      <c r="H198" s="77"/>
    </row>
    <row r="199" spans="1:8" ht="16.5">
      <c r="A199" s="3">
        <f>IF(E199="","",COUNTA($E199:E$367))</f>
        <v>131</v>
      </c>
      <c r="B199" s="60" t="s">
        <v>172</v>
      </c>
      <c r="C199" s="37" t="s">
        <v>2101</v>
      </c>
      <c r="D199" s="87" t="s">
        <v>2296</v>
      </c>
      <c r="E199" s="138">
        <v>177272.72727272726</v>
      </c>
      <c r="F199" s="138">
        <v>177273</v>
      </c>
      <c r="G199" s="132">
        <f t="shared" si="5"/>
        <v>1.5384615385063137E-06</v>
      </c>
      <c r="H199" s="77"/>
    </row>
    <row r="200" spans="1:8" ht="16.5">
      <c r="A200" s="3">
        <f>IF(E200="","",COUNTA($E200:E$367))</f>
        <v>130</v>
      </c>
      <c r="B200" s="60" t="s">
        <v>173</v>
      </c>
      <c r="C200" s="37" t="s">
        <v>2101</v>
      </c>
      <c r="D200" s="87" t="s">
        <v>2297</v>
      </c>
      <c r="E200" s="138">
        <v>252727.2727272727</v>
      </c>
      <c r="F200" s="138">
        <v>252727</v>
      </c>
      <c r="G200" s="132">
        <f t="shared" si="5"/>
        <v>-1.0791366905637301E-06</v>
      </c>
      <c r="H200" s="77"/>
    </row>
    <row r="201" spans="1:8" ht="16.5">
      <c r="A201" s="3">
        <f>IF(E201="","",COUNTA($E201:E$367))</f>
        <v>129</v>
      </c>
      <c r="B201" s="60" t="s">
        <v>174</v>
      </c>
      <c r="C201" s="37" t="s">
        <v>2101</v>
      </c>
      <c r="D201" s="87" t="s">
        <v>2298</v>
      </c>
      <c r="E201" s="138">
        <v>393636.3636363636</v>
      </c>
      <c r="F201" s="138">
        <v>393636</v>
      </c>
      <c r="G201" s="132">
        <f t="shared" si="5"/>
        <v>-9.237875287473745E-07</v>
      </c>
      <c r="H201" s="77"/>
    </row>
    <row r="202" spans="1:8" ht="16.5">
      <c r="A202" s="3">
        <f>IF(E202="","",COUNTA($E202:E$367))</f>
        <v>128</v>
      </c>
      <c r="B202" s="60" t="s">
        <v>175</v>
      </c>
      <c r="C202" s="37" t="s">
        <v>2101</v>
      </c>
      <c r="D202" s="87" t="s">
        <v>2299</v>
      </c>
      <c r="E202" s="138">
        <v>338181.8181818182</v>
      </c>
      <c r="F202" s="138">
        <v>338182</v>
      </c>
      <c r="G202" s="132">
        <f t="shared" si="5"/>
        <v>5.376344086177978E-07</v>
      </c>
      <c r="H202" s="77"/>
    </row>
    <row r="203" spans="1:8" ht="16.5">
      <c r="A203" s="3">
        <f>IF(E203="","",COUNTA($E203:E$367))</f>
        <v>127</v>
      </c>
      <c r="B203" s="66" t="s">
        <v>2404</v>
      </c>
      <c r="C203" s="37" t="s">
        <v>2101</v>
      </c>
      <c r="D203" s="87" t="s">
        <v>2290</v>
      </c>
      <c r="E203" s="6">
        <f>H203/1.1</f>
        <v>93636.36363636363</v>
      </c>
      <c r="F203" s="138">
        <v>93636</v>
      </c>
      <c r="G203" s="132">
        <f t="shared" si="5"/>
        <v>-3.883495145588684E-06</v>
      </c>
      <c r="H203" s="63">
        <v>103000</v>
      </c>
    </row>
    <row r="204" spans="1:8" ht="33">
      <c r="A204" s="3">
        <f>IF(E204="","",COUNTA($E204:E$367))</f>
        <v>126</v>
      </c>
      <c r="B204" s="66" t="s">
        <v>2405</v>
      </c>
      <c r="C204" s="37" t="s">
        <v>2101</v>
      </c>
      <c r="D204" s="87" t="s">
        <v>2290</v>
      </c>
      <c r="E204" s="6">
        <f aca="true" t="shared" si="6" ref="E204:E216">H204/1.1</f>
        <v>109999.99999999999</v>
      </c>
      <c r="F204" s="138">
        <v>108182</v>
      </c>
      <c r="G204" s="132">
        <f t="shared" si="5"/>
        <v>-0.0165272727272726</v>
      </c>
      <c r="H204" s="63">
        <v>121000</v>
      </c>
    </row>
    <row r="205" spans="1:8" ht="33">
      <c r="A205" s="3">
        <f>IF(E205="","",COUNTA($E205:E$367))</f>
        <v>125</v>
      </c>
      <c r="B205" s="66" t="s">
        <v>2406</v>
      </c>
      <c r="C205" s="37" t="s">
        <v>2101</v>
      </c>
      <c r="D205" s="87" t="s">
        <v>2290</v>
      </c>
      <c r="E205" s="6">
        <f t="shared" si="6"/>
        <v>119090.90909090909</v>
      </c>
      <c r="F205" s="138">
        <v>113636</v>
      </c>
      <c r="G205" s="132">
        <f t="shared" si="5"/>
        <v>-0.045804580152671734</v>
      </c>
      <c r="H205" s="63">
        <v>131000</v>
      </c>
    </row>
    <row r="206" spans="1:8" ht="16.5">
      <c r="A206" s="3">
        <f>IF(E206="","",COUNTA($E206:E$367))</f>
        <v>124</v>
      </c>
      <c r="B206" s="66" t="s">
        <v>2407</v>
      </c>
      <c r="C206" s="37" t="s">
        <v>2101</v>
      </c>
      <c r="D206" s="87" t="s">
        <v>2294</v>
      </c>
      <c r="E206" s="6">
        <f t="shared" si="6"/>
        <v>80909.0909090909</v>
      </c>
      <c r="F206" s="138">
        <v>84545</v>
      </c>
      <c r="G206" s="132">
        <f t="shared" si="5"/>
        <v>0.04493820224719117</v>
      </c>
      <c r="H206" s="63">
        <v>89000</v>
      </c>
    </row>
    <row r="207" spans="1:8" ht="16.5">
      <c r="A207" s="3">
        <f>IF(E207="","",COUNTA($E207:E$367))</f>
        <v>123</v>
      </c>
      <c r="B207" s="66" t="s">
        <v>2408</v>
      </c>
      <c r="C207" s="37" t="s">
        <v>207</v>
      </c>
      <c r="D207" s="87" t="s">
        <v>2409</v>
      </c>
      <c r="E207" s="6">
        <f t="shared" si="6"/>
        <v>131818.1818181818</v>
      </c>
      <c r="F207" s="138">
        <v>136364</v>
      </c>
      <c r="G207" s="132">
        <f t="shared" si="5"/>
        <v>0.0344855172413795</v>
      </c>
      <c r="H207" s="63">
        <v>145000</v>
      </c>
    </row>
    <row r="208" spans="1:8" ht="16.5">
      <c r="A208" s="3">
        <f>IF(E208="","",COUNTA($E208:E$367))</f>
        <v>122</v>
      </c>
      <c r="B208" s="66" t="s">
        <v>2410</v>
      </c>
      <c r="C208" s="37" t="s">
        <v>207</v>
      </c>
      <c r="D208" s="87" t="s">
        <v>2409</v>
      </c>
      <c r="E208" s="6">
        <f t="shared" si="6"/>
        <v>136363.63636363635</v>
      </c>
      <c r="F208" s="138">
        <v>140909</v>
      </c>
      <c r="G208" s="132">
        <f t="shared" si="5"/>
        <v>0.033332666666666746</v>
      </c>
      <c r="H208" s="63">
        <v>150000</v>
      </c>
    </row>
    <row r="209" spans="1:8" ht="16.5">
      <c r="A209" s="3">
        <f>IF(E209="","",COUNTA($E209:E$367))</f>
        <v>121</v>
      </c>
      <c r="B209" s="66" t="s">
        <v>2411</v>
      </c>
      <c r="C209" s="37" t="s">
        <v>2101</v>
      </c>
      <c r="D209" s="87" t="s">
        <v>2288</v>
      </c>
      <c r="E209" s="6">
        <f t="shared" si="6"/>
        <v>126363.63636363635</v>
      </c>
      <c r="F209" s="138">
        <v>126364</v>
      </c>
      <c r="G209" s="132">
        <f t="shared" si="5"/>
        <v>2.877697841810371E-06</v>
      </c>
      <c r="H209" s="63">
        <v>139000</v>
      </c>
    </row>
    <row r="210" spans="1:8" ht="16.5">
      <c r="A210" s="3">
        <f>IF(E210="","",COUNTA($E210:E$367))</f>
        <v>120</v>
      </c>
      <c r="B210" s="66" t="s">
        <v>2412</v>
      </c>
      <c r="C210" s="37" t="s">
        <v>2101</v>
      </c>
      <c r="D210" s="87" t="s">
        <v>2288</v>
      </c>
      <c r="E210" s="6">
        <f t="shared" si="6"/>
        <v>126363.63636363635</v>
      </c>
      <c r="F210" s="138">
        <v>126364</v>
      </c>
      <c r="G210" s="132">
        <f t="shared" si="5"/>
        <v>2.877697841810371E-06</v>
      </c>
      <c r="H210" s="63">
        <v>139000</v>
      </c>
    </row>
    <row r="211" spans="1:8" ht="16.5">
      <c r="A211" s="3">
        <f>IF(E211="","",COUNTA($E211:E$367))</f>
        <v>119</v>
      </c>
      <c r="B211" s="66" t="s">
        <v>2413</v>
      </c>
      <c r="C211" s="37" t="s">
        <v>2101</v>
      </c>
      <c r="D211" s="87" t="s">
        <v>2288</v>
      </c>
      <c r="E211" s="6">
        <f t="shared" si="6"/>
        <v>166363.63636363635</v>
      </c>
      <c r="F211" s="138">
        <v>166364</v>
      </c>
      <c r="G211" s="132">
        <f t="shared" si="5"/>
        <v>2.185792349790391E-06</v>
      </c>
      <c r="H211" s="63">
        <v>183000</v>
      </c>
    </row>
    <row r="212" spans="1:8" ht="16.5">
      <c r="A212" s="3">
        <f>IF(E212="","",COUNTA($E212:E$367))</f>
        <v>118</v>
      </c>
      <c r="B212" s="66" t="s">
        <v>2414</v>
      </c>
      <c r="C212" s="37" t="s">
        <v>2101</v>
      </c>
      <c r="D212" s="87" t="s">
        <v>2288</v>
      </c>
      <c r="E212" s="6">
        <f t="shared" si="6"/>
        <v>174545.45454545453</v>
      </c>
      <c r="F212" s="138">
        <v>174545</v>
      </c>
      <c r="G212" s="132">
        <f t="shared" si="5"/>
        <v>-2.6041666665757173E-06</v>
      </c>
      <c r="H212" s="63">
        <v>192000</v>
      </c>
    </row>
    <row r="213" spans="1:8" ht="16.5">
      <c r="A213" s="3">
        <f>IF(E213="","",COUNTA($E213:E$367))</f>
        <v>117</v>
      </c>
      <c r="B213" s="66" t="s">
        <v>2415</v>
      </c>
      <c r="C213" s="37" t="s">
        <v>2101</v>
      </c>
      <c r="D213" s="87" t="s">
        <v>2288</v>
      </c>
      <c r="E213" s="6">
        <f t="shared" si="6"/>
        <v>231818.1818181818</v>
      </c>
      <c r="F213" s="138">
        <v>231818</v>
      </c>
      <c r="G213" s="132">
        <f t="shared" si="5"/>
        <v>-7.843137253874768E-07</v>
      </c>
      <c r="H213" s="63">
        <v>255000</v>
      </c>
    </row>
    <row r="214" spans="1:8" ht="16.5">
      <c r="A214" s="3">
        <f>IF(E214="","",COUNTA($E214:E$367))</f>
        <v>116</v>
      </c>
      <c r="B214" s="66" t="s">
        <v>2416</v>
      </c>
      <c r="C214" s="37" t="s">
        <v>2101</v>
      </c>
      <c r="D214" s="87" t="s">
        <v>2288</v>
      </c>
      <c r="E214" s="6">
        <f t="shared" si="6"/>
        <v>242727.2727272727</v>
      </c>
      <c r="F214" s="138">
        <v>242727</v>
      </c>
      <c r="G214" s="132">
        <f t="shared" si="5"/>
        <v>-1.1235955055307752E-06</v>
      </c>
      <c r="H214" s="63">
        <v>267000</v>
      </c>
    </row>
    <row r="215" spans="1:8" ht="16.5">
      <c r="A215" s="3">
        <f>IF(E215="","",COUNTA($E215:E$367))</f>
        <v>115</v>
      </c>
      <c r="B215" s="66" t="s">
        <v>2417</v>
      </c>
      <c r="C215" s="37" t="s">
        <v>2101</v>
      </c>
      <c r="D215" s="87" t="s">
        <v>2289</v>
      </c>
      <c r="E215" s="6">
        <f t="shared" si="6"/>
        <v>363636.3636363636</v>
      </c>
      <c r="F215" s="138">
        <v>363636</v>
      </c>
      <c r="G215" s="132">
        <f t="shared" si="5"/>
        <v>-9.99999999869033E-07</v>
      </c>
      <c r="H215" s="63">
        <v>400000</v>
      </c>
    </row>
    <row r="216" spans="1:8" ht="16.5">
      <c r="A216" s="3">
        <f>IF(E216="","",COUNTA($E216:E$367))</f>
        <v>114</v>
      </c>
      <c r="B216" s="66" t="s">
        <v>2418</v>
      </c>
      <c r="C216" s="37" t="s">
        <v>2101</v>
      </c>
      <c r="D216" s="87" t="s">
        <v>2289</v>
      </c>
      <c r="E216" s="6">
        <f t="shared" si="6"/>
        <v>384545.45454545453</v>
      </c>
      <c r="F216" s="138">
        <v>384545</v>
      </c>
      <c r="G216" s="132">
        <f t="shared" si="5"/>
        <v>-1.182033096885432E-06</v>
      </c>
      <c r="H216" s="63">
        <v>423000</v>
      </c>
    </row>
    <row r="217" spans="1:8" ht="17.25">
      <c r="A217" s="3">
        <f>IF(E217="","",COUNTA($E217:E$367))</f>
      </c>
      <c r="B217" s="49" t="s">
        <v>255</v>
      </c>
      <c r="C217" s="37"/>
      <c r="D217" s="87"/>
      <c r="E217" s="63"/>
      <c r="F217" s="138"/>
      <c r="G217" s="132"/>
      <c r="H217" s="77"/>
    </row>
    <row r="218" spans="1:8" ht="33">
      <c r="A218" s="3">
        <f>IF(E218="","",COUNTA($E218:E$367))</f>
        <v>113</v>
      </c>
      <c r="B218" s="60" t="s">
        <v>176</v>
      </c>
      <c r="C218" s="37" t="s">
        <v>2403</v>
      </c>
      <c r="D218" s="87" t="s">
        <v>2300</v>
      </c>
      <c r="E218" s="138">
        <v>170000</v>
      </c>
      <c r="F218" s="138">
        <v>160000</v>
      </c>
      <c r="G218" s="132">
        <f t="shared" si="5"/>
        <v>-0.058823529411764705</v>
      </c>
      <c r="H218" s="77"/>
    </row>
    <row r="219" spans="1:8" ht="19.5">
      <c r="A219" s="3">
        <f>IF(E219="","",COUNTA($E219:E$367))</f>
        <v>112</v>
      </c>
      <c r="B219" s="60" t="s">
        <v>177</v>
      </c>
      <c r="C219" s="37" t="s">
        <v>2403</v>
      </c>
      <c r="D219" s="87" t="s">
        <v>2296</v>
      </c>
      <c r="E219" s="138">
        <v>192727.2727272727</v>
      </c>
      <c r="F219" s="138">
        <v>192727</v>
      </c>
      <c r="G219" s="132">
        <f t="shared" si="5"/>
        <v>-1.4150943395128159E-06</v>
      </c>
      <c r="H219" s="77"/>
    </row>
    <row r="220" spans="1:8" ht="19.5">
      <c r="A220" s="3">
        <f>IF(E220="","",COUNTA($E220:E$367))</f>
        <v>111</v>
      </c>
      <c r="B220" s="60" t="s">
        <v>178</v>
      </c>
      <c r="C220" s="37" t="s">
        <v>2403</v>
      </c>
      <c r="D220" s="87" t="s">
        <v>2297</v>
      </c>
      <c r="E220" s="138">
        <v>231818.1818181818</v>
      </c>
      <c r="F220" s="138">
        <v>231818</v>
      </c>
      <c r="G220" s="132">
        <f t="shared" si="5"/>
        <v>-7.843137253874768E-07</v>
      </c>
      <c r="H220" s="77"/>
    </row>
    <row r="221" spans="1:8" ht="19.5">
      <c r="A221" s="3">
        <f>IF(E221="","",COUNTA($E221:E$367))</f>
        <v>110</v>
      </c>
      <c r="B221" s="60" t="s">
        <v>179</v>
      </c>
      <c r="C221" s="37" t="s">
        <v>2403</v>
      </c>
      <c r="D221" s="87" t="s">
        <v>2301</v>
      </c>
      <c r="E221" s="138">
        <v>222727.2727272727</v>
      </c>
      <c r="F221" s="138">
        <v>222727</v>
      </c>
      <c r="G221" s="132">
        <f t="shared" si="5"/>
        <v>-1.2244897958233345E-06</v>
      </c>
      <c r="H221" s="77"/>
    </row>
    <row r="222" spans="1:8" ht="33">
      <c r="A222" s="3">
        <f>IF(E222="","",COUNTA($E222:E$367))</f>
        <v>109</v>
      </c>
      <c r="B222" s="60" t="s">
        <v>180</v>
      </c>
      <c r="C222" s="37" t="s">
        <v>2101</v>
      </c>
      <c r="D222" s="87" t="s">
        <v>2288</v>
      </c>
      <c r="E222" s="138">
        <v>140000</v>
      </c>
      <c r="F222" s="138">
        <v>140000</v>
      </c>
      <c r="G222" s="132">
        <f t="shared" si="5"/>
        <v>0</v>
      </c>
      <c r="H222" s="77"/>
    </row>
    <row r="223" spans="1:8" ht="33">
      <c r="A223" s="3">
        <f>IF(E223="","",COUNTA($E223:E$367))</f>
        <v>108</v>
      </c>
      <c r="B223" s="60" t="s">
        <v>181</v>
      </c>
      <c r="C223" s="37" t="s">
        <v>2101</v>
      </c>
      <c r="D223" s="87" t="s">
        <v>2288</v>
      </c>
      <c r="E223" s="138">
        <v>146363.63636363635</v>
      </c>
      <c r="F223" s="138">
        <v>146364</v>
      </c>
      <c r="G223" s="132">
        <f t="shared" si="5"/>
        <v>2.484472049761749E-06</v>
      </c>
      <c r="H223" s="77"/>
    </row>
    <row r="224" spans="1:8" ht="33">
      <c r="A224" s="3">
        <f>IF(E224="","",COUNTA($E224:E$367))</f>
        <v>107</v>
      </c>
      <c r="B224" s="60" t="s">
        <v>182</v>
      </c>
      <c r="C224" s="37" t="s">
        <v>2101</v>
      </c>
      <c r="D224" s="87" t="s">
        <v>2288</v>
      </c>
      <c r="E224" s="138">
        <v>154545.45454545453</v>
      </c>
      <c r="F224" s="138">
        <v>154545</v>
      </c>
      <c r="G224" s="132">
        <f t="shared" si="5"/>
        <v>-2.941176470485516E-06</v>
      </c>
      <c r="H224" s="77"/>
    </row>
    <row r="225" spans="1:8" ht="33">
      <c r="A225" s="3">
        <f>IF(E225="","",COUNTA($E225:E$367))</f>
        <v>106</v>
      </c>
      <c r="B225" s="60" t="s">
        <v>183</v>
      </c>
      <c r="C225" s="37" t="s">
        <v>2101</v>
      </c>
      <c r="D225" s="87" t="s">
        <v>2288</v>
      </c>
      <c r="E225" s="138">
        <v>156363.63636363635</v>
      </c>
      <c r="F225" s="138">
        <v>156364</v>
      </c>
      <c r="G225" s="132">
        <f t="shared" si="5"/>
        <v>2.3255813954165206E-06</v>
      </c>
      <c r="H225" s="77"/>
    </row>
    <row r="226" spans="1:8" ht="33">
      <c r="A226" s="3">
        <f>IF(E226="","",COUNTA($E226:E$367))</f>
        <v>105</v>
      </c>
      <c r="B226" s="60" t="s">
        <v>184</v>
      </c>
      <c r="C226" s="37" t="s">
        <v>2101</v>
      </c>
      <c r="D226" s="87" t="s">
        <v>2289</v>
      </c>
      <c r="E226" s="138">
        <v>206363.63636363635</v>
      </c>
      <c r="F226" s="138">
        <v>195455</v>
      </c>
      <c r="G226" s="132">
        <f t="shared" si="5"/>
        <v>-0.05286123348017616</v>
      </c>
      <c r="H226" s="77"/>
    </row>
    <row r="227" spans="1:8" ht="33">
      <c r="A227" s="3">
        <f>IF(E227="","",COUNTA($E227:E$367))</f>
        <v>104</v>
      </c>
      <c r="B227" s="60" t="s">
        <v>185</v>
      </c>
      <c r="C227" s="37" t="s">
        <v>2101</v>
      </c>
      <c r="D227" s="87" t="s">
        <v>2289</v>
      </c>
      <c r="E227" s="138">
        <v>225454.54545454544</v>
      </c>
      <c r="F227" s="138">
        <v>210000</v>
      </c>
      <c r="G227" s="132">
        <f t="shared" si="5"/>
        <v>-0.06854838709677413</v>
      </c>
      <c r="H227" s="77"/>
    </row>
    <row r="228" spans="1:8" ht="16.5">
      <c r="A228" s="3">
        <f>IF(E228="","",COUNTA($E228:E$367))</f>
        <v>103</v>
      </c>
      <c r="B228" s="38" t="s">
        <v>186</v>
      </c>
      <c r="C228" s="37" t="s">
        <v>2101</v>
      </c>
      <c r="D228" s="87" t="s">
        <v>2288</v>
      </c>
      <c r="E228" s="138">
        <v>99090.90909090909</v>
      </c>
      <c r="F228" s="138">
        <v>98182</v>
      </c>
      <c r="G228" s="132">
        <f t="shared" si="5"/>
        <v>-0.009172477064220157</v>
      </c>
      <c r="H228" s="77"/>
    </row>
    <row r="229" spans="1:8" ht="16.5">
      <c r="A229" s="3">
        <f>IF(E229="","",COUNTA($E229:E$367))</f>
        <v>102</v>
      </c>
      <c r="B229" s="38" t="s">
        <v>187</v>
      </c>
      <c r="C229" s="37" t="s">
        <v>2101</v>
      </c>
      <c r="D229" s="87" t="s">
        <v>2288</v>
      </c>
      <c r="E229" s="138">
        <v>101818.18181818181</v>
      </c>
      <c r="F229" s="138">
        <v>101818</v>
      </c>
      <c r="G229" s="132">
        <f t="shared" si="5"/>
        <v>-1.7857142856233364E-06</v>
      </c>
      <c r="H229" s="77"/>
    </row>
    <row r="230" spans="1:8" ht="16.5">
      <c r="A230" s="3">
        <f>IF(E230="","",COUNTA($E230:E$367))</f>
        <v>101</v>
      </c>
      <c r="B230" s="38" t="s">
        <v>188</v>
      </c>
      <c r="C230" s="37" t="s">
        <v>2101</v>
      </c>
      <c r="D230" s="87" t="s">
        <v>2299</v>
      </c>
      <c r="E230" s="138">
        <v>336363.63636363635</v>
      </c>
      <c r="F230" s="138">
        <v>336364</v>
      </c>
      <c r="G230" s="132">
        <f t="shared" si="5"/>
        <v>1.0810810811125446E-06</v>
      </c>
      <c r="H230" s="77"/>
    </row>
    <row r="231" spans="1:8" ht="16.5">
      <c r="A231" s="3">
        <f>IF(E231="","",COUNTA($E231:E$367))</f>
        <v>100</v>
      </c>
      <c r="B231" s="38" t="s">
        <v>189</v>
      </c>
      <c r="C231" s="37" t="s">
        <v>2101</v>
      </c>
      <c r="D231" s="87" t="s">
        <v>2298</v>
      </c>
      <c r="E231" s="138">
        <v>404545.45454545453</v>
      </c>
      <c r="F231" s="138">
        <v>404545</v>
      </c>
      <c r="G231" s="132">
        <f t="shared" si="5"/>
        <v>-1.1235955055787363E-06</v>
      </c>
      <c r="H231" s="77"/>
    </row>
    <row r="232" spans="1:8" ht="33">
      <c r="A232" s="3">
        <f>IF(E232="","",COUNTA($E232:E$367))</f>
        <v>99</v>
      </c>
      <c r="B232" s="66" t="s">
        <v>2419</v>
      </c>
      <c r="C232" s="37" t="s">
        <v>2101</v>
      </c>
      <c r="D232" s="87" t="s">
        <v>2290</v>
      </c>
      <c r="E232" s="6">
        <f aca="true" t="shared" si="7" ref="E232:E237">H232/1.1</f>
        <v>107272.72727272726</v>
      </c>
      <c r="F232" s="138">
        <v>109091</v>
      </c>
      <c r="G232" s="132">
        <f t="shared" si="5"/>
        <v>0.016950000000000076</v>
      </c>
      <c r="H232" s="63">
        <v>118000</v>
      </c>
    </row>
    <row r="233" spans="1:8" ht="33">
      <c r="A233" s="3">
        <f>IF(E233="","",COUNTA($E233:E$367))</f>
        <v>98</v>
      </c>
      <c r="B233" s="66" t="s">
        <v>2420</v>
      </c>
      <c r="C233" s="37" t="s">
        <v>2101</v>
      </c>
      <c r="D233" s="87" t="s">
        <v>2290</v>
      </c>
      <c r="E233" s="6">
        <f t="shared" si="7"/>
        <v>113636.36363636363</v>
      </c>
      <c r="F233" s="138">
        <v>113636</v>
      </c>
      <c r="G233" s="132">
        <f t="shared" si="5"/>
        <v>-3.1999999999650754E-06</v>
      </c>
      <c r="H233" s="63">
        <v>125000</v>
      </c>
    </row>
    <row r="234" spans="1:8" ht="33">
      <c r="A234" s="3">
        <f>IF(E234="","",COUNTA($E234:E$367))</f>
        <v>97</v>
      </c>
      <c r="B234" s="66" t="s">
        <v>2421</v>
      </c>
      <c r="C234" s="37" t="s">
        <v>2101</v>
      </c>
      <c r="D234" s="87" t="s">
        <v>2290</v>
      </c>
      <c r="E234" s="6">
        <f t="shared" si="7"/>
        <v>125454.54545454544</v>
      </c>
      <c r="F234" s="138">
        <v>125455</v>
      </c>
      <c r="G234" s="132">
        <f t="shared" si="5"/>
        <v>3.6231884059025505E-06</v>
      </c>
      <c r="H234" s="63">
        <v>138000</v>
      </c>
    </row>
    <row r="235" spans="1:8" ht="33">
      <c r="A235" s="3">
        <f>IF(E235="","",COUNTA($E235:E$367))</f>
        <v>96</v>
      </c>
      <c r="B235" s="66" t="s">
        <v>2422</v>
      </c>
      <c r="C235" s="37" t="s">
        <v>207</v>
      </c>
      <c r="D235" s="87" t="s">
        <v>2291</v>
      </c>
      <c r="E235" s="6">
        <f t="shared" si="7"/>
        <v>121818.18181818181</v>
      </c>
      <c r="F235" s="138">
        <v>121818</v>
      </c>
      <c r="G235" s="132">
        <f t="shared" si="5"/>
        <v>-1.4925373133568184E-06</v>
      </c>
      <c r="H235" s="63">
        <v>134000</v>
      </c>
    </row>
    <row r="236" spans="1:8" ht="16.5">
      <c r="A236" s="3">
        <f>IF(E236="","",COUNTA($E236:E$367))</f>
        <v>95</v>
      </c>
      <c r="B236" s="66" t="s">
        <v>2423</v>
      </c>
      <c r="C236" s="37" t="s">
        <v>207</v>
      </c>
      <c r="D236" s="87" t="s">
        <v>2409</v>
      </c>
      <c r="E236" s="6">
        <f t="shared" si="7"/>
        <v>139090.9090909091</v>
      </c>
      <c r="F236" s="138">
        <v>139091</v>
      </c>
      <c r="G236" s="132">
        <f t="shared" si="5"/>
        <v>6.535947712608522E-07</v>
      </c>
      <c r="H236" s="63">
        <v>153000</v>
      </c>
    </row>
    <row r="237" spans="1:8" ht="33">
      <c r="A237" s="3">
        <f>IF(E237="","",COUNTA($E237:E$367))</f>
        <v>94</v>
      </c>
      <c r="B237" s="66" t="s">
        <v>2424</v>
      </c>
      <c r="C237" s="37" t="s">
        <v>2101</v>
      </c>
      <c r="D237" s="87" t="s">
        <v>2294</v>
      </c>
      <c r="E237" s="6">
        <f t="shared" si="7"/>
        <v>101818.18181818181</v>
      </c>
      <c r="F237" s="138">
        <v>101818</v>
      </c>
      <c r="G237" s="132">
        <f t="shared" si="5"/>
        <v>-1.7857142856233364E-06</v>
      </c>
      <c r="H237" s="63">
        <v>112000</v>
      </c>
    </row>
    <row r="238" spans="1:8" ht="17.25">
      <c r="A238" s="3">
        <f>IF(E238="","",COUNTA($E238:E$367))</f>
      </c>
      <c r="B238" s="53" t="s">
        <v>256</v>
      </c>
      <c r="C238" s="64"/>
      <c r="D238" s="87"/>
      <c r="E238" s="65"/>
      <c r="F238" s="138"/>
      <c r="G238" s="132"/>
      <c r="H238" s="77"/>
    </row>
    <row r="239" spans="1:8" ht="33">
      <c r="A239" s="3">
        <f>IF(E239="","",COUNTA($E239:E$367))</f>
        <v>93</v>
      </c>
      <c r="B239" s="60" t="s">
        <v>190</v>
      </c>
      <c r="C239" s="37" t="s">
        <v>2101</v>
      </c>
      <c r="D239" s="87" t="s">
        <v>2290</v>
      </c>
      <c r="E239" s="63">
        <v>109090.90909090909</v>
      </c>
      <c r="F239" s="138">
        <v>109091</v>
      </c>
      <c r="G239" s="132">
        <f t="shared" si="5"/>
        <v>8.333333333575865E-07</v>
      </c>
      <c r="H239" s="77"/>
    </row>
    <row r="240" spans="1:8" ht="16.5">
      <c r="A240" s="3">
        <f>IF(E240="","",COUNTA($E240:E$367))</f>
        <v>92</v>
      </c>
      <c r="B240" s="38" t="s">
        <v>191</v>
      </c>
      <c r="C240" s="37" t="s">
        <v>2101</v>
      </c>
      <c r="D240" s="87" t="s">
        <v>2290</v>
      </c>
      <c r="E240" s="63">
        <v>113636.36363636363</v>
      </c>
      <c r="F240" s="138">
        <v>116364</v>
      </c>
      <c r="G240" s="132">
        <f t="shared" si="5"/>
        <v>0.024003200000000037</v>
      </c>
      <c r="H240" s="77"/>
    </row>
    <row r="241" spans="1:8" ht="16.5">
      <c r="A241" s="3">
        <f>IF(E241="","",COUNTA($E241:E$367))</f>
        <v>91</v>
      </c>
      <c r="B241" s="38" t="s">
        <v>192</v>
      </c>
      <c r="C241" s="37" t="s">
        <v>2101</v>
      </c>
      <c r="D241" s="87" t="s">
        <v>2300</v>
      </c>
      <c r="E241" s="63">
        <v>129090.90909090907</v>
      </c>
      <c r="F241" s="138">
        <v>129091</v>
      </c>
      <c r="G241" s="132">
        <f t="shared" si="5"/>
        <v>7.042253522458979E-07</v>
      </c>
      <c r="H241" s="77"/>
    </row>
    <row r="242" spans="1:8" ht="16.5">
      <c r="A242" s="3">
        <f>IF(E242="","",COUNTA($E242:E$367))</f>
        <v>90</v>
      </c>
      <c r="B242" s="38" t="s">
        <v>193</v>
      </c>
      <c r="C242" s="37" t="s">
        <v>2101</v>
      </c>
      <c r="D242" s="87" t="s">
        <v>2300</v>
      </c>
      <c r="E242" s="63">
        <v>163636.36363636362</v>
      </c>
      <c r="F242" s="138">
        <v>163636</v>
      </c>
      <c r="G242" s="132">
        <f t="shared" si="5"/>
        <v>-2.222222222109041E-06</v>
      </c>
      <c r="H242" s="77"/>
    </row>
    <row r="243" spans="1:8" ht="33">
      <c r="A243" s="3">
        <f>IF(E243="","",COUNTA($E243:E$367))</f>
        <v>89</v>
      </c>
      <c r="B243" s="60" t="s">
        <v>194</v>
      </c>
      <c r="C243" s="37" t="s">
        <v>2101</v>
      </c>
      <c r="D243" s="87" t="s">
        <v>2288</v>
      </c>
      <c r="E243" s="63">
        <v>106363.63636363635</v>
      </c>
      <c r="F243" s="138">
        <v>103636</v>
      </c>
      <c r="G243" s="132">
        <f t="shared" si="5"/>
        <v>-0.025644444444444348</v>
      </c>
      <c r="H243" s="77"/>
    </row>
    <row r="244" spans="1:8" ht="33">
      <c r="A244" s="3">
        <f>IF(E244="","",COUNTA($E244:E$367))</f>
        <v>88</v>
      </c>
      <c r="B244" s="60" t="s">
        <v>195</v>
      </c>
      <c r="C244" s="37" t="s">
        <v>2101</v>
      </c>
      <c r="D244" s="87" t="s">
        <v>2288</v>
      </c>
      <c r="E244" s="63">
        <v>114545.45454545453</v>
      </c>
      <c r="F244" s="138">
        <v>114545</v>
      </c>
      <c r="G244" s="132">
        <f t="shared" si="5"/>
        <v>-3.968253968115379E-06</v>
      </c>
      <c r="H244" s="77"/>
    </row>
    <row r="245" spans="1:8" ht="33">
      <c r="A245" s="3">
        <f>IF(E245="","",COUNTA($E245:E$367))</f>
        <v>87</v>
      </c>
      <c r="B245" s="60" t="s">
        <v>196</v>
      </c>
      <c r="C245" s="37" t="s">
        <v>2101</v>
      </c>
      <c r="D245" s="87" t="s">
        <v>2288</v>
      </c>
      <c r="E245" s="63">
        <v>111818.18181818181</v>
      </c>
      <c r="F245" s="138">
        <v>109091</v>
      </c>
      <c r="G245" s="132">
        <f t="shared" si="5"/>
        <v>-0.024389430894308863</v>
      </c>
      <c r="H245" s="77"/>
    </row>
    <row r="246" spans="1:8" ht="33">
      <c r="A246" s="3">
        <f>IF(E246="","",COUNTA($E246:E$367))</f>
        <v>86</v>
      </c>
      <c r="B246" s="60" t="s">
        <v>197</v>
      </c>
      <c r="C246" s="37" t="s">
        <v>2101</v>
      </c>
      <c r="D246" s="87" t="s">
        <v>2288</v>
      </c>
      <c r="E246" s="63">
        <v>118181.81818181818</v>
      </c>
      <c r="F246" s="138">
        <v>118182</v>
      </c>
      <c r="G246" s="132">
        <f t="shared" si="5"/>
        <v>1.5384615385063137E-06</v>
      </c>
      <c r="H246" s="77"/>
    </row>
    <row r="247" spans="1:8" ht="33">
      <c r="A247" s="3">
        <f>IF(E247="","",COUNTA($E247:E$367))</f>
        <v>85</v>
      </c>
      <c r="B247" s="60" t="s">
        <v>198</v>
      </c>
      <c r="C247" s="37" t="s">
        <v>2101</v>
      </c>
      <c r="D247" s="87" t="s">
        <v>2288</v>
      </c>
      <c r="E247" s="63">
        <v>140000</v>
      </c>
      <c r="F247" s="138">
        <v>140000</v>
      </c>
      <c r="G247" s="132">
        <f t="shared" si="5"/>
        <v>0</v>
      </c>
      <c r="H247" s="77"/>
    </row>
    <row r="248" spans="1:8" ht="33">
      <c r="A248" s="3">
        <f>IF(E248="","",COUNTA($E248:E$367))</f>
        <v>84</v>
      </c>
      <c r="B248" s="60" t="s">
        <v>199</v>
      </c>
      <c r="C248" s="37" t="s">
        <v>2101</v>
      </c>
      <c r="D248" s="87" t="s">
        <v>2288</v>
      </c>
      <c r="E248" s="63">
        <v>155455</v>
      </c>
      <c r="F248" s="138">
        <v>155455</v>
      </c>
      <c r="G248" s="132">
        <f t="shared" si="5"/>
        <v>0</v>
      </c>
      <c r="H248" s="77"/>
    </row>
    <row r="249" spans="1:8" ht="16.5">
      <c r="A249" s="3">
        <f>IF(E249="","",COUNTA($E249:E$367))</f>
        <v>83</v>
      </c>
      <c r="B249" s="66" t="s">
        <v>2425</v>
      </c>
      <c r="C249" s="37" t="s">
        <v>207</v>
      </c>
      <c r="D249" s="87" t="s">
        <v>2291</v>
      </c>
      <c r="E249" s="6">
        <f aca="true" t="shared" si="8" ref="E249:E254">H249/1.1</f>
        <v>119999.99999999999</v>
      </c>
      <c r="F249" s="138">
        <v>116364</v>
      </c>
      <c r="G249" s="132">
        <f t="shared" si="5"/>
        <v>-0.030299999999999883</v>
      </c>
      <c r="H249" s="63">
        <v>132000</v>
      </c>
    </row>
    <row r="250" spans="1:8" ht="33">
      <c r="A250" s="3">
        <f>IF(E250="","",COUNTA($E250:E$367))</f>
        <v>82</v>
      </c>
      <c r="B250" s="66" t="s">
        <v>2426</v>
      </c>
      <c r="C250" s="37" t="s">
        <v>2101</v>
      </c>
      <c r="D250" s="87" t="s">
        <v>2290</v>
      </c>
      <c r="E250" s="6">
        <f t="shared" si="8"/>
        <v>101818.18181818181</v>
      </c>
      <c r="F250" s="138">
        <v>101818</v>
      </c>
      <c r="G250" s="132">
        <f t="shared" si="5"/>
        <v>-1.7857142856233364E-06</v>
      </c>
      <c r="H250" s="63">
        <v>112000</v>
      </c>
    </row>
    <row r="251" spans="1:8" ht="33">
      <c r="A251" s="3">
        <f>IF(E251="","",COUNTA($E251:E$367))</f>
        <v>81</v>
      </c>
      <c r="B251" s="66" t="s">
        <v>2427</v>
      </c>
      <c r="C251" s="37" t="s">
        <v>2101</v>
      </c>
      <c r="D251" s="87" t="s">
        <v>2290</v>
      </c>
      <c r="E251" s="6">
        <f t="shared" si="8"/>
        <v>126363.63636363635</v>
      </c>
      <c r="F251" s="138">
        <v>126364</v>
      </c>
      <c r="G251" s="132">
        <f t="shared" si="5"/>
        <v>2.877697841810371E-06</v>
      </c>
      <c r="H251" s="63">
        <v>139000</v>
      </c>
    </row>
    <row r="252" spans="1:8" ht="16.5">
      <c r="A252" s="3">
        <f>IF(E252="","",COUNTA($E252:E$367))</f>
        <v>80</v>
      </c>
      <c r="B252" s="66" t="s">
        <v>2428</v>
      </c>
      <c r="C252" s="37" t="s">
        <v>2101</v>
      </c>
      <c r="D252" s="87" t="s">
        <v>2288</v>
      </c>
      <c r="E252" s="6">
        <f t="shared" si="8"/>
        <v>170909.09090909088</v>
      </c>
      <c r="F252" s="138">
        <v>170909</v>
      </c>
      <c r="G252" s="132">
        <f t="shared" si="5"/>
        <v>-5.319148934622138E-07</v>
      </c>
      <c r="H252" s="63">
        <v>188000</v>
      </c>
    </row>
    <row r="253" spans="1:8" ht="16.5">
      <c r="A253" s="3">
        <f>IF(E253="","",COUNTA($E253:E$367))</f>
        <v>79</v>
      </c>
      <c r="B253" s="66" t="s">
        <v>2429</v>
      </c>
      <c r="C253" s="37" t="s">
        <v>2101</v>
      </c>
      <c r="D253" s="87" t="s">
        <v>2289</v>
      </c>
      <c r="E253" s="6">
        <f t="shared" si="8"/>
        <v>191818.1818181818</v>
      </c>
      <c r="F253" s="138">
        <v>191818</v>
      </c>
      <c r="G253" s="132">
        <f t="shared" si="5"/>
        <v>-9.478672984540597E-07</v>
      </c>
      <c r="H253" s="63">
        <v>211000</v>
      </c>
    </row>
    <row r="254" spans="1:8" ht="16.5">
      <c r="A254" s="3">
        <f>IF(E254="","",COUNTA($E254:E$367))</f>
        <v>78</v>
      </c>
      <c r="B254" s="66" t="s">
        <v>2429</v>
      </c>
      <c r="C254" s="37" t="s">
        <v>2101</v>
      </c>
      <c r="D254" s="87" t="s">
        <v>2289</v>
      </c>
      <c r="E254" s="6">
        <f t="shared" si="8"/>
        <v>201818.1818181818</v>
      </c>
      <c r="F254" s="138">
        <v>201818</v>
      </c>
      <c r="G254" s="132">
        <f t="shared" si="5"/>
        <v>-9.009009007829125E-07</v>
      </c>
      <c r="H254" s="63">
        <v>222000</v>
      </c>
    </row>
    <row r="255" spans="1:7" ht="16.5">
      <c r="A255" s="36" t="s">
        <v>650</v>
      </c>
      <c r="B255" s="39" t="s">
        <v>2611</v>
      </c>
      <c r="C255" s="133"/>
      <c r="D255" s="133"/>
      <c r="E255" s="133"/>
      <c r="F255" s="133"/>
      <c r="G255" s="132"/>
    </row>
    <row r="256" spans="1:8" ht="17.25">
      <c r="A256" s="3">
        <f>IF(E256="","",COUNTA($E256:E$619))</f>
      </c>
      <c r="B256" s="53" t="s">
        <v>253</v>
      </c>
      <c r="C256" s="64"/>
      <c r="D256" s="87"/>
      <c r="E256" s="65"/>
      <c r="F256" s="133"/>
      <c r="G256" s="132"/>
      <c r="H256" s="77"/>
    </row>
    <row r="257" spans="1:8" ht="16.5">
      <c r="A257" s="3">
        <f>IF(E257="","",COUNTA($E257:E$619))</f>
        <v>77</v>
      </c>
      <c r="B257" s="38" t="s">
        <v>215</v>
      </c>
      <c r="C257" s="37" t="s">
        <v>1932</v>
      </c>
      <c r="D257" s="87" t="s">
        <v>2304</v>
      </c>
      <c r="E257" s="63">
        <v>9727.272727272726</v>
      </c>
      <c r="F257" s="138">
        <v>9364</v>
      </c>
      <c r="G257" s="132">
        <f aca="true" t="shared" si="9" ref="G257:G319">(F257-E257)/E257</f>
        <v>-0.03734579439252325</v>
      </c>
      <c r="H257" s="77"/>
    </row>
    <row r="258" spans="1:8" ht="16.5">
      <c r="A258" s="3">
        <f>IF(E258="","",COUNTA($E258:E$619))</f>
        <v>76</v>
      </c>
      <c r="B258" s="38" t="s">
        <v>216</v>
      </c>
      <c r="C258" s="37" t="s">
        <v>1932</v>
      </c>
      <c r="D258" s="87" t="s">
        <v>2305</v>
      </c>
      <c r="E258" s="63">
        <v>13363.636363636362</v>
      </c>
      <c r="F258" s="138">
        <v>12727</v>
      </c>
      <c r="G258" s="132">
        <f t="shared" si="9"/>
        <v>-0.047639455782312816</v>
      </c>
      <c r="H258" s="77"/>
    </row>
    <row r="259" spans="1:8" ht="16.5">
      <c r="A259" s="3">
        <f>IF(E259="","",COUNTA($E259:E$619))</f>
        <v>75</v>
      </c>
      <c r="B259" s="38" t="s">
        <v>217</v>
      </c>
      <c r="C259" s="37" t="s">
        <v>1932</v>
      </c>
      <c r="D259" s="87" t="s">
        <v>2306</v>
      </c>
      <c r="E259" s="63">
        <v>20909.090909090908</v>
      </c>
      <c r="F259" s="138">
        <v>20000</v>
      </c>
      <c r="G259" s="132">
        <f t="shared" si="9"/>
        <v>-0.043478260869565175</v>
      </c>
      <c r="H259" s="77"/>
    </row>
    <row r="260" spans="1:8" ht="16.5">
      <c r="A260" s="3">
        <f>IF(E260="","",COUNTA($E260:E$619))</f>
        <v>74</v>
      </c>
      <c r="B260" s="38" t="s">
        <v>218</v>
      </c>
      <c r="C260" s="37" t="s">
        <v>1932</v>
      </c>
      <c r="D260" s="87" t="s">
        <v>2307</v>
      </c>
      <c r="E260" s="63">
        <v>14545.454545454544</v>
      </c>
      <c r="F260" s="138">
        <v>14545</v>
      </c>
      <c r="G260" s="132">
        <f t="shared" si="9"/>
        <v>-3.1249999999909056E-05</v>
      </c>
      <c r="H260" s="77"/>
    </row>
    <row r="261" spans="1:8" ht="16.5">
      <c r="A261" s="3">
        <f>IF(E261="","",COUNTA($E261:E$619))</f>
        <v>73</v>
      </c>
      <c r="B261" s="38" t="s">
        <v>219</v>
      </c>
      <c r="C261" s="37" t="s">
        <v>1932</v>
      </c>
      <c r="D261" s="87" t="s">
        <v>2308</v>
      </c>
      <c r="E261" s="63">
        <v>11818.181818181818</v>
      </c>
      <c r="F261" s="138">
        <v>11818</v>
      </c>
      <c r="G261" s="132">
        <f t="shared" si="9"/>
        <v>-1.5384615384601394E-05</v>
      </c>
      <c r="H261" s="77"/>
    </row>
    <row r="262" spans="1:8" ht="16.5">
      <c r="A262" s="3">
        <f>IF(E262="","",COUNTA($E262:E$619))</f>
        <v>72</v>
      </c>
      <c r="B262" s="38" t="s">
        <v>220</v>
      </c>
      <c r="C262" s="37" t="s">
        <v>1932</v>
      </c>
      <c r="D262" s="87" t="s">
        <v>2309</v>
      </c>
      <c r="E262" s="63">
        <v>3636.363636363636</v>
      </c>
      <c r="F262" s="138">
        <v>3636</v>
      </c>
      <c r="G262" s="132">
        <f t="shared" si="9"/>
        <v>-9.999999999990905E-05</v>
      </c>
      <c r="H262" s="77"/>
    </row>
    <row r="263" spans="1:8" ht="16.5">
      <c r="A263" s="3">
        <f>IF(E263="","",COUNTA($E263:E$619))</f>
        <v>71</v>
      </c>
      <c r="B263" s="38" t="s">
        <v>221</v>
      </c>
      <c r="C263" s="37" t="s">
        <v>1932</v>
      </c>
      <c r="D263" s="87" t="s">
        <v>2310</v>
      </c>
      <c r="E263" s="63">
        <v>9545.454545454544</v>
      </c>
      <c r="F263" s="138">
        <v>9545</v>
      </c>
      <c r="G263" s="132">
        <f t="shared" si="9"/>
        <v>-4.761904761890904E-05</v>
      </c>
      <c r="H263" s="77"/>
    </row>
    <row r="264" spans="1:8" ht="17.25">
      <c r="A264" s="3">
        <f>IF(E264="","",COUNTA($E264:E$619))</f>
      </c>
      <c r="B264" s="64" t="s">
        <v>2476</v>
      </c>
      <c r="C264" s="68"/>
      <c r="D264" s="87"/>
      <c r="E264" s="65"/>
      <c r="F264" s="138"/>
      <c r="G264" s="132"/>
      <c r="H264" s="77"/>
    </row>
    <row r="265" spans="1:8" ht="33">
      <c r="A265" s="3">
        <f>IF(E265="","",COUNTA($E265:E$619))</f>
        <v>70</v>
      </c>
      <c r="B265" s="66" t="s">
        <v>2477</v>
      </c>
      <c r="C265" s="37" t="s">
        <v>1932</v>
      </c>
      <c r="D265" s="87"/>
      <c r="E265" s="6">
        <f>H265/1.1</f>
        <v>15454.545454545454</v>
      </c>
      <c r="F265" s="138">
        <v>17273</v>
      </c>
      <c r="G265" s="132">
        <f t="shared" si="9"/>
        <v>0.11766470588235298</v>
      </c>
      <c r="H265" s="63">
        <v>17000</v>
      </c>
    </row>
    <row r="266" spans="1:8" ht="33">
      <c r="A266" s="3">
        <f>IF(E266="","",COUNTA($E266:E$619))</f>
        <v>69</v>
      </c>
      <c r="B266" s="66" t="s">
        <v>2478</v>
      </c>
      <c r="C266" s="37" t="s">
        <v>1932</v>
      </c>
      <c r="D266" s="87"/>
      <c r="E266" s="6">
        <f>H266/1.1</f>
        <v>16818.181818181816</v>
      </c>
      <c r="F266" s="138">
        <v>18636</v>
      </c>
      <c r="G266" s="132">
        <f t="shared" si="9"/>
        <v>0.10808648648648661</v>
      </c>
      <c r="H266" s="63">
        <v>18500</v>
      </c>
    </row>
    <row r="267" spans="1:8" ht="33">
      <c r="A267" s="3">
        <f>IF(E267="","",COUNTA($E267:E$619))</f>
        <v>68</v>
      </c>
      <c r="B267" s="66" t="s">
        <v>2479</v>
      </c>
      <c r="C267" s="37" t="s">
        <v>1932</v>
      </c>
      <c r="D267" s="87"/>
      <c r="E267" s="6">
        <f>H267/1.1</f>
        <v>33636.36363636363</v>
      </c>
      <c r="F267" s="138">
        <v>35455</v>
      </c>
      <c r="G267" s="132">
        <f t="shared" si="9"/>
        <v>0.05406756756756769</v>
      </c>
      <c r="H267" s="63">
        <v>37000</v>
      </c>
    </row>
    <row r="268" spans="1:8" ht="16.5">
      <c r="A268" s="3">
        <f>IF(E268="","",COUNTA($E268:E$619))</f>
        <v>67</v>
      </c>
      <c r="B268" s="66" t="s">
        <v>2480</v>
      </c>
      <c r="C268" s="37" t="s">
        <v>1932</v>
      </c>
      <c r="D268" s="87"/>
      <c r="E268" s="6">
        <f>H268/1.1</f>
        <v>38181.81818181818</v>
      </c>
      <c r="F268" s="138">
        <v>38182</v>
      </c>
      <c r="G268" s="132">
        <f t="shared" si="9"/>
        <v>4.761904762043352E-06</v>
      </c>
      <c r="H268" s="63">
        <v>42000</v>
      </c>
    </row>
    <row r="269" spans="1:8" ht="17.25">
      <c r="A269" s="3">
        <f>IF(E269="","",COUNTA($E269:E$619))</f>
      </c>
      <c r="B269" s="64" t="s">
        <v>2481</v>
      </c>
      <c r="C269" s="68"/>
      <c r="D269" s="87"/>
      <c r="E269" s="68"/>
      <c r="F269" s="138"/>
      <c r="G269" s="132"/>
      <c r="H269" s="97"/>
    </row>
    <row r="270" spans="1:8" ht="16.5">
      <c r="A270" s="3">
        <f>IF(E270="","",COUNTA($E270:E$619))</f>
        <v>66</v>
      </c>
      <c r="B270" s="69" t="s">
        <v>2482</v>
      </c>
      <c r="C270" s="37" t="s">
        <v>1932</v>
      </c>
      <c r="D270" s="87"/>
      <c r="E270" s="6">
        <v>22500</v>
      </c>
      <c r="F270" s="6">
        <v>22500</v>
      </c>
      <c r="G270" s="132">
        <f t="shared" si="9"/>
        <v>0</v>
      </c>
      <c r="H270" s="63"/>
    </row>
    <row r="271" spans="1:8" ht="16.5">
      <c r="A271" s="3">
        <f>IF(E271="","",COUNTA($E271:E$619))</f>
        <v>65</v>
      </c>
      <c r="B271" s="69" t="s">
        <v>2483</v>
      </c>
      <c r="C271" s="37" t="s">
        <v>1932</v>
      </c>
      <c r="D271" s="87"/>
      <c r="E271" s="6">
        <v>41000</v>
      </c>
      <c r="F271" s="6">
        <v>41000</v>
      </c>
      <c r="G271" s="132">
        <f t="shared" si="9"/>
        <v>0</v>
      </c>
      <c r="H271" s="63"/>
    </row>
    <row r="272" spans="1:8" ht="16.5">
      <c r="A272" s="3">
        <f>IF(E272="","",COUNTA($E272:E$619))</f>
        <v>64</v>
      </c>
      <c r="B272" s="69" t="s">
        <v>2484</v>
      </c>
      <c r="C272" s="37" t="s">
        <v>1932</v>
      </c>
      <c r="D272" s="87"/>
      <c r="E272" s="6">
        <v>41000</v>
      </c>
      <c r="F272" s="6">
        <v>41000</v>
      </c>
      <c r="G272" s="132">
        <f t="shared" si="9"/>
        <v>0</v>
      </c>
      <c r="H272" s="63"/>
    </row>
    <row r="273" spans="1:8" ht="16.5">
      <c r="A273" s="3">
        <f>IF(E273="","",COUNTA($E273:E$619))</f>
        <v>63</v>
      </c>
      <c r="B273" s="69" t="s">
        <v>2485</v>
      </c>
      <c r="C273" s="37" t="s">
        <v>1932</v>
      </c>
      <c r="D273" s="87"/>
      <c r="E273" s="6">
        <v>68000</v>
      </c>
      <c r="F273" s="6">
        <v>68000</v>
      </c>
      <c r="G273" s="132">
        <f t="shared" si="9"/>
        <v>0</v>
      </c>
      <c r="H273" s="63"/>
    </row>
    <row r="274" spans="1:8" ht="16.5">
      <c r="A274" s="3">
        <f>IF(E274="","",COUNTA($E274:E$619))</f>
        <v>62</v>
      </c>
      <c r="B274" s="69" t="s">
        <v>2486</v>
      </c>
      <c r="C274" s="37" t="s">
        <v>1932</v>
      </c>
      <c r="D274" s="87"/>
      <c r="E274" s="6">
        <v>68000</v>
      </c>
      <c r="F274" s="6">
        <v>68000</v>
      </c>
      <c r="G274" s="132">
        <f t="shared" si="9"/>
        <v>0</v>
      </c>
      <c r="H274" s="63"/>
    </row>
    <row r="275" spans="1:8" ht="16.5">
      <c r="A275" s="3">
        <f>IF(E275="","",COUNTA($E275:E$619))</f>
        <v>61</v>
      </c>
      <c r="B275" s="69" t="s">
        <v>2487</v>
      </c>
      <c r="C275" s="37" t="s">
        <v>1932</v>
      </c>
      <c r="D275" s="87"/>
      <c r="E275" s="6">
        <v>68000</v>
      </c>
      <c r="F275" s="6">
        <v>68000</v>
      </c>
      <c r="G275" s="132">
        <f t="shared" si="9"/>
        <v>0</v>
      </c>
      <c r="H275" s="63"/>
    </row>
    <row r="276" spans="1:8" ht="16.5">
      <c r="A276" s="3">
        <f>IF(E276="","",COUNTA($E276:E$619))</f>
        <v>60</v>
      </c>
      <c r="B276" s="69" t="s">
        <v>2488</v>
      </c>
      <c r="C276" s="37" t="s">
        <v>1932</v>
      </c>
      <c r="D276" s="87"/>
      <c r="E276" s="6">
        <v>43000</v>
      </c>
      <c r="F276" s="6">
        <v>43000</v>
      </c>
      <c r="G276" s="132">
        <f t="shared" si="9"/>
        <v>0</v>
      </c>
      <c r="H276" s="63"/>
    </row>
    <row r="277" spans="1:8" ht="16.5">
      <c r="A277" s="3">
        <f>IF(E277="","",COUNTA($E277:E$619))</f>
        <v>59</v>
      </c>
      <c r="B277" s="69" t="s">
        <v>2489</v>
      </c>
      <c r="C277" s="37" t="s">
        <v>1932</v>
      </c>
      <c r="D277" s="87"/>
      <c r="E277" s="6">
        <v>95000</v>
      </c>
      <c r="F277" s="6">
        <v>95000</v>
      </c>
      <c r="G277" s="132">
        <f t="shared" si="9"/>
        <v>0</v>
      </c>
      <c r="H277" s="63"/>
    </row>
    <row r="278" spans="1:8" ht="17.25">
      <c r="A278" s="3">
        <f>IF(E278="","",COUNTA($E278:E$619))</f>
      </c>
      <c r="B278" s="64" t="s">
        <v>2490</v>
      </c>
      <c r="C278" s="68"/>
      <c r="D278" s="87"/>
      <c r="E278" s="68"/>
      <c r="F278" s="138"/>
      <c r="G278" s="132"/>
      <c r="H278" s="97"/>
    </row>
    <row r="279" spans="1:8" ht="16.5">
      <c r="A279" s="3">
        <f>IF(E279="","",COUNTA($E279:E$619))</f>
        <v>58</v>
      </c>
      <c r="B279" s="69" t="s">
        <v>2491</v>
      </c>
      <c r="C279" s="37" t="s">
        <v>1932</v>
      </c>
      <c r="D279" s="87"/>
      <c r="E279" s="6">
        <v>27000</v>
      </c>
      <c r="F279" s="6">
        <v>27000</v>
      </c>
      <c r="G279" s="132">
        <f t="shared" si="9"/>
        <v>0</v>
      </c>
      <c r="H279" s="63"/>
    </row>
    <row r="280" spans="1:8" ht="16.5">
      <c r="A280" s="3">
        <f>IF(E280="","",COUNTA($E280:E$619))</f>
        <v>57</v>
      </c>
      <c r="B280" s="69" t="s">
        <v>2483</v>
      </c>
      <c r="C280" s="37" t="s">
        <v>1932</v>
      </c>
      <c r="D280" s="87"/>
      <c r="E280" s="6">
        <v>45000</v>
      </c>
      <c r="F280" s="6">
        <v>45000</v>
      </c>
      <c r="G280" s="132">
        <f t="shared" si="9"/>
        <v>0</v>
      </c>
      <c r="H280" s="63"/>
    </row>
    <row r="281" spans="1:8" ht="16.5">
      <c r="A281" s="3">
        <f>IF(E281="","",COUNTA($E281:E$619))</f>
        <v>56</v>
      </c>
      <c r="B281" s="69" t="s">
        <v>2492</v>
      </c>
      <c r="C281" s="37" t="s">
        <v>1932</v>
      </c>
      <c r="D281" s="87"/>
      <c r="E281" s="6">
        <v>45000</v>
      </c>
      <c r="F281" s="6">
        <v>45000</v>
      </c>
      <c r="G281" s="132">
        <f t="shared" si="9"/>
        <v>0</v>
      </c>
      <c r="H281" s="63"/>
    </row>
    <row r="282" spans="1:8" ht="16.5">
      <c r="A282" s="3">
        <f>IF(E282="","",COUNTA($E282:E$619))</f>
        <v>55</v>
      </c>
      <c r="B282" s="69" t="s">
        <v>2493</v>
      </c>
      <c r="C282" s="37" t="s">
        <v>1932</v>
      </c>
      <c r="D282" s="87"/>
      <c r="E282" s="6">
        <v>45000</v>
      </c>
      <c r="F282" s="6">
        <v>45000</v>
      </c>
      <c r="G282" s="132">
        <f t="shared" si="9"/>
        <v>0</v>
      </c>
      <c r="H282" s="63"/>
    </row>
    <row r="283" spans="1:8" ht="16.5">
      <c r="A283" s="3">
        <f>IF(E283="","",COUNTA($E283:E$619))</f>
        <v>54</v>
      </c>
      <c r="B283" s="69" t="s">
        <v>2487</v>
      </c>
      <c r="C283" s="37" t="s">
        <v>1932</v>
      </c>
      <c r="D283" s="87"/>
      <c r="E283" s="6">
        <v>68000</v>
      </c>
      <c r="F283" s="6">
        <v>68000</v>
      </c>
      <c r="G283" s="132">
        <f t="shared" si="9"/>
        <v>0</v>
      </c>
      <c r="H283" s="63"/>
    </row>
    <row r="284" spans="1:8" ht="16.5">
      <c r="A284" s="3">
        <f>IF(E284="","",COUNTA($E284:E$619))</f>
        <v>53</v>
      </c>
      <c r="B284" s="69" t="s">
        <v>2494</v>
      </c>
      <c r="C284" s="37" t="s">
        <v>1932</v>
      </c>
      <c r="D284" s="87"/>
      <c r="E284" s="6">
        <v>68000</v>
      </c>
      <c r="F284" s="6">
        <v>68000</v>
      </c>
      <c r="G284" s="132">
        <f t="shared" si="9"/>
        <v>0</v>
      </c>
      <c r="H284" s="63"/>
    </row>
    <row r="285" spans="1:8" ht="16.5">
      <c r="A285" s="3">
        <f>IF(E285="","",COUNTA($E285:E$619))</f>
        <v>52</v>
      </c>
      <c r="B285" s="69" t="s">
        <v>2489</v>
      </c>
      <c r="C285" s="37" t="s">
        <v>1932</v>
      </c>
      <c r="D285" s="87"/>
      <c r="E285" s="6">
        <v>95000</v>
      </c>
      <c r="F285" s="6">
        <v>95000</v>
      </c>
      <c r="G285" s="132">
        <f t="shared" si="9"/>
        <v>0</v>
      </c>
      <c r="H285" s="63"/>
    </row>
    <row r="286" spans="1:8" ht="17.25">
      <c r="A286" s="3">
        <f>IF(E286="","",COUNTA($E286:E$619))</f>
      </c>
      <c r="B286" s="64" t="s">
        <v>2495</v>
      </c>
      <c r="C286" s="68"/>
      <c r="D286" s="87"/>
      <c r="E286" s="68"/>
      <c r="F286" s="138"/>
      <c r="G286" s="132"/>
      <c r="H286" s="97"/>
    </row>
    <row r="287" spans="1:8" ht="16.5">
      <c r="A287" s="3">
        <f>IF(E287="","",COUNTA($E287:E$619))</f>
        <v>51</v>
      </c>
      <c r="B287" s="69" t="s">
        <v>2482</v>
      </c>
      <c r="C287" s="37" t="s">
        <v>1932</v>
      </c>
      <c r="D287" s="87"/>
      <c r="E287" s="63">
        <v>27000</v>
      </c>
      <c r="F287" s="63">
        <v>27000</v>
      </c>
      <c r="G287" s="132">
        <f t="shared" si="9"/>
        <v>0</v>
      </c>
      <c r="H287" s="99"/>
    </row>
    <row r="288" spans="1:8" ht="16.5">
      <c r="A288" s="3">
        <f>IF(E288="","",COUNTA($E288:E$619))</f>
        <v>50</v>
      </c>
      <c r="B288" s="69" t="s">
        <v>2483</v>
      </c>
      <c r="C288" s="37" t="s">
        <v>1932</v>
      </c>
      <c r="D288" s="87"/>
      <c r="E288" s="63">
        <v>43000</v>
      </c>
      <c r="F288" s="63">
        <v>43000</v>
      </c>
      <c r="G288" s="132">
        <f t="shared" si="9"/>
        <v>0</v>
      </c>
      <c r="H288" s="63"/>
    </row>
    <row r="289" spans="1:8" ht="16.5">
      <c r="A289" s="3">
        <f>IF(E289="","",COUNTA($E289:E$619))</f>
        <v>49</v>
      </c>
      <c r="B289" s="69" t="s">
        <v>2484</v>
      </c>
      <c r="C289" s="37" t="s">
        <v>1932</v>
      </c>
      <c r="D289" s="87"/>
      <c r="E289" s="63">
        <v>43000</v>
      </c>
      <c r="F289" s="63">
        <v>43000</v>
      </c>
      <c r="G289" s="132">
        <f t="shared" si="9"/>
        <v>0</v>
      </c>
      <c r="H289" s="63"/>
    </row>
    <row r="290" spans="1:8" ht="16.5">
      <c r="A290" s="3">
        <f>IF(E290="","",COUNTA($E290:E$619))</f>
        <v>48</v>
      </c>
      <c r="B290" s="69" t="s">
        <v>2485</v>
      </c>
      <c r="C290" s="37" t="s">
        <v>1932</v>
      </c>
      <c r="D290" s="87"/>
      <c r="E290" s="63">
        <v>68000</v>
      </c>
      <c r="F290" s="63">
        <v>68000</v>
      </c>
      <c r="G290" s="132">
        <f t="shared" si="9"/>
        <v>0</v>
      </c>
      <c r="H290" s="63"/>
    </row>
    <row r="291" spans="1:8" ht="16.5">
      <c r="A291" s="3">
        <f>IF(E291="","",COUNTA($E291:E$619))</f>
        <v>47</v>
      </c>
      <c r="B291" s="69" t="s">
        <v>2486</v>
      </c>
      <c r="C291" s="37" t="s">
        <v>1932</v>
      </c>
      <c r="D291" s="87"/>
      <c r="E291" s="63">
        <v>68000</v>
      </c>
      <c r="F291" s="63">
        <v>68000</v>
      </c>
      <c r="G291" s="132">
        <f t="shared" si="9"/>
        <v>0</v>
      </c>
      <c r="H291" s="63"/>
    </row>
    <row r="292" spans="1:8" ht="16.5">
      <c r="A292" s="3">
        <f>IF(E292="","",COUNTA($E292:E$619))</f>
        <v>46</v>
      </c>
      <c r="B292" s="69" t="s">
        <v>2487</v>
      </c>
      <c r="C292" s="37" t="s">
        <v>1932</v>
      </c>
      <c r="D292" s="87"/>
      <c r="E292" s="63">
        <v>68000</v>
      </c>
      <c r="F292" s="63">
        <v>68000</v>
      </c>
      <c r="G292" s="132">
        <f t="shared" si="9"/>
        <v>0</v>
      </c>
      <c r="H292" s="63"/>
    </row>
    <row r="293" spans="1:8" ht="16.5">
      <c r="A293" s="3">
        <f>IF(E293="","",COUNTA($E293:E$619))</f>
        <v>45</v>
      </c>
      <c r="B293" s="69" t="s">
        <v>2488</v>
      </c>
      <c r="C293" s="37" t="s">
        <v>1932</v>
      </c>
      <c r="D293" s="87"/>
      <c r="E293" s="63">
        <v>45000</v>
      </c>
      <c r="F293" s="63">
        <v>45000</v>
      </c>
      <c r="G293" s="132">
        <f t="shared" si="9"/>
        <v>0</v>
      </c>
      <c r="H293" s="63"/>
    </row>
    <row r="294" spans="1:8" ht="17.25">
      <c r="A294" s="3">
        <f>IF(E294="","",COUNTA($E294:E$619))</f>
      </c>
      <c r="B294" s="64" t="s">
        <v>2496</v>
      </c>
      <c r="C294" s="68"/>
      <c r="D294" s="87"/>
      <c r="E294" s="68"/>
      <c r="F294" s="68"/>
      <c r="G294" s="132"/>
      <c r="H294" s="97"/>
    </row>
    <row r="295" spans="1:8" ht="16.5">
      <c r="A295" s="3">
        <f>IF(E295="","",COUNTA($E295:E$619))</f>
        <v>44</v>
      </c>
      <c r="B295" s="69" t="s">
        <v>2497</v>
      </c>
      <c r="C295" s="37" t="s">
        <v>1932</v>
      </c>
      <c r="D295" s="87"/>
      <c r="E295" s="63">
        <v>18000</v>
      </c>
      <c r="F295" s="63">
        <v>18000</v>
      </c>
      <c r="G295" s="132">
        <f t="shared" si="9"/>
        <v>0</v>
      </c>
      <c r="H295" s="63"/>
    </row>
    <row r="296" spans="1:8" ht="16.5">
      <c r="A296" s="3">
        <f>IF(E296="","",COUNTA($E296:E$619))</f>
        <v>43</v>
      </c>
      <c r="B296" s="69" t="s">
        <v>2483</v>
      </c>
      <c r="C296" s="37" t="s">
        <v>1932</v>
      </c>
      <c r="D296" s="87"/>
      <c r="E296" s="63">
        <v>46000</v>
      </c>
      <c r="F296" s="63">
        <v>46000</v>
      </c>
      <c r="G296" s="132">
        <f t="shared" si="9"/>
        <v>0</v>
      </c>
      <c r="H296" s="63"/>
    </row>
    <row r="297" spans="1:8" ht="16.5">
      <c r="A297" s="3">
        <f>IF(E297="","",COUNTA($E297:E$619))</f>
        <v>42</v>
      </c>
      <c r="B297" s="69" t="s">
        <v>2492</v>
      </c>
      <c r="C297" s="37" t="s">
        <v>1932</v>
      </c>
      <c r="D297" s="87"/>
      <c r="E297" s="63">
        <v>46000</v>
      </c>
      <c r="F297" s="63">
        <v>46000</v>
      </c>
      <c r="G297" s="132">
        <f t="shared" si="9"/>
        <v>0</v>
      </c>
      <c r="H297" s="63"/>
    </row>
    <row r="298" spans="1:8" ht="16.5">
      <c r="A298" s="3">
        <f>IF(E298="","",COUNTA($E298:E$619))</f>
        <v>41</v>
      </c>
      <c r="B298" s="69" t="s">
        <v>2493</v>
      </c>
      <c r="C298" s="37" t="s">
        <v>1932</v>
      </c>
      <c r="D298" s="87"/>
      <c r="E298" s="63">
        <v>46000</v>
      </c>
      <c r="F298" s="63">
        <v>46000</v>
      </c>
      <c r="G298" s="132">
        <f t="shared" si="9"/>
        <v>0</v>
      </c>
      <c r="H298" s="63"/>
    </row>
    <row r="299" spans="1:8" ht="16.5">
      <c r="A299" s="3">
        <f>IF(E299="","",COUNTA($E299:E$619))</f>
        <v>40</v>
      </c>
      <c r="B299" s="69" t="s">
        <v>2487</v>
      </c>
      <c r="C299" s="37" t="s">
        <v>1932</v>
      </c>
      <c r="D299" s="87"/>
      <c r="E299" s="63">
        <v>68000</v>
      </c>
      <c r="F299" s="63">
        <v>68000</v>
      </c>
      <c r="G299" s="132">
        <f t="shared" si="9"/>
        <v>0</v>
      </c>
      <c r="H299" s="63"/>
    </row>
    <row r="300" spans="1:8" ht="16.5">
      <c r="A300" s="3">
        <f>IF(E300="","",COUNTA($E300:E$619))</f>
        <v>39</v>
      </c>
      <c r="B300" s="69" t="s">
        <v>2494</v>
      </c>
      <c r="C300" s="37" t="s">
        <v>1932</v>
      </c>
      <c r="D300" s="87"/>
      <c r="E300" s="63">
        <v>68000</v>
      </c>
      <c r="F300" s="63">
        <v>68000</v>
      </c>
      <c r="G300" s="132">
        <f t="shared" si="9"/>
        <v>0</v>
      </c>
      <c r="H300" s="63"/>
    </row>
    <row r="301" spans="1:8" ht="17.25">
      <c r="A301" s="3">
        <f>IF(E301="","",COUNTA($E301:E$619))</f>
      </c>
      <c r="B301" s="64" t="s">
        <v>2498</v>
      </c>
      <c r="C301" s="68"/>
      <c r="D301" s="87"/>
      <c r="E301" s="68"/>
      <c r="F301" s="138"/>
      <c r="G301" s="132"/>
      <c r="H301" s="97"/>
    </row>
    <row r="302" spans="1:8" ht="16.5">
      <c r="A302" s="3">
        <f>IF(E302="","",COUNTA($E302:E$619))</f>
        <v>38</v>
      </c>
      <c r="B302" s="69" t="s">
        <v>2499</v>
      </c>
      <c r="C302" s="37" t="s">
        <v>1932</v>
      </c>
      <c r="D302" s="87"/>
      <c r="E302" s="63">
        <v>15000</v>
      </c>
      <c r="F302" s="138">
        <v>15200</v>
      </c>
      <c r="G302" s="132">
        <f t="shared" si="9"/>
        <v>0.013333333333333334</v>
      </c>
      <c r="H302" s="63"/>
    </row>
    <row r="303" spans="1:8" ht="16.5">
      <c r="A303" s="3">
        <f>IF(E303="","",COUNTA($E303:E$619))</f>
        <v>37</v>
      </c>
      <c r="B303" s="69" t="s">
        <v>2483</v>
      </c>
      <c r="C303" s="37" t="s">
        <v>1932</v>
      </c>
      <c r="D303" s="87"/>
      <c r="E303" s="63">
        <v>28000</v>
      </c>
      <c r="F303" s="63">
        <v>28000</v>
      </c>
      <c r="G303" s="132">
        <f t="shared" si="9"/>
        <v>0</v>
      </c>
      <c r="H303" s="63"/>
    </row>
    <row r="304" spans="1:8" ht="16.5">
      <c r="A304" s="3">
        <f>IF(E304="","",COUNTA($E304:E$619))</f>
        <v>36</v>
      </c>
      <c r="B304" s="69" t="s">
        <v>2484</v>
      </c>
      <c r="C304" s="37" t="s">
        <v>1932</v>
      </c>
      <c r="D304" s="87"/>
      <c r="E304" s="63">
        <v>28000</v>
      </c>
      <c r="F304" s="63">
        <v>28000</v>
      </c>
      <c r="G304" s="132">
        <f t="shared" si="9"/>
        <v>0</v>
      </c>
      <c r="H304" s="63"/>
    </row>
    <row r="305" spans="1:8" ht="16.5">
      <c r="A305" s="3">
        <f>IF(E305="","",COUNTA($E305:E$619))</f>
        <v>35</v>
      </c>
      <c r="B305" s="69" t="s">
        <v>2488</v>
      </c>
      <c r="C305" s="37" t="s">
        <v>1932</v>
      </c>
      <c r="D305" s="87"/>
      <c r="E305" s="63">
        <v>28000</v>
      </c>
      <c r="F305" s="63">
        <v>28000</v>
      </c>
      <c r="G305" s="132">
        <f t="shared" si="9"/>
        <v>0</v>
      </c>
      <c r="H305" s="63"/>
    </row>
    <row r="306" spans="1:8" ht="16.5">
      <c r="A306" s="3">
        <f>IF(E306="","",COUNTA($E306:E$619))</f>
        <v>34</v>
      </c>
      <c r="B306" s="69" t="s">
        <v>2494</v>
      </c>
      <c r="C306" s="37" t="s">
        <v>1932</v>
      </c>
      <c r="D306" s="87"/>
      <c r="E306" s="63">
        <v>53000</v>
      </c>
      <c r="F306" s="63">
        <v>53000</v>
      </c>
      <c r="G306" s="132">
        <f t="shared" si="9"/>
        <v>0</v>
      </c>
      <c r="H306" s="63"/>
    </row>
    <row r="307" spans="1:8" ht="16.5">
      <c r="A307" s="3">
        <f>IF(E307="","",COUNTA($E307:E$619))</f>
        <v>33</v>
      </c>
      <c r="B307" s="69" t="s">
        <v>2500</v>
      </c>
      <c r="C307" s="37" t="s">
        <v>1932</v>
      </c>
      <c r="D307" s="87"/>
      <c r="E307" s="63">
        <v>53000</v>
      </c>
      <c r="F307" s="63">
        <v>53000</v>
      </c>
      <c r="G307" s="132">
        <f t="shared" si="9"/>
        <v>0</v>
      </c>
      <c r="H307" s="63"/>
    </row>
    <row r="308" spans="1:8" ht="16.5">
      <c r="A308" s="3">
        <f>IF(E308="","",COUNTA($E308:E$619))</f>
        <v>32</v>
      </c>
      <c r="B308" s="69" t="s">
        <v>2501</v>
      </c>
      <c r="C308" s="37" t="s">
        <v>1932</v>
      </c>
      <c r="D308" s="87"/>
      <c r="E308" s="63">
        <v>63000</v>
      </c>
      <c r="F308" s="63">
        <v>63000</v>
      </c>
      <c r="G308" s="132">
        <f t="shared" si="9"/>
        <v>0</v>
      </c>
      <c r="H308" s="63"/>
    </row>
    <row r="309" spans="1:8" ht="16.5">
      <c r="A309" s="3">
        <f>IF(E309="","",COUNTA($E309:E$619))</f>
        <v>31</v>
      </c>
      <c r="B309" s="69" t="s">
        <v>2502</v>
      </c>
      <c r="C309" s="37" t="s">
        <v>1932</v>
      </c>
      <c r="D309" s="87"/>
      <c r="E309" s="63">
        <v>63000</v>
      </c>
      <c r="F309" s="63">
        <v>63000</v>
      </c>
      <c r="G309" s="132">
        <f t="shared" si="9"/>
        <v>0</v>
      </c>
      <c r="H309" s="63"/>
    </row>
    <row r="310" spans="1:8" ht="16.5">
      <c r="A310" s="3">
        <f>IF(E310="","",COUNTA($E310:E$619))</f>
        <v>30</v>
      </c>
      <c r="B310" s="69" t="s">
        <v>2503</v>
      </c>
      <c r="C310" s="37" t="s">
        <v>1932</v>
      </c>
      <c r="D310" s="87"/>
      <c r="E310" s="63">
        <v>73000</v>
      </c>
      <c r="F310" s="63">
        <v>73000</v>
      </c>
      <c r="G310" s="132">
        <f t="shared" si="9"/>
        <v>0</v>
      </c>
      <c r="H310" s="63"/>
    </row>
    <row r="311" spans="1:8" ht="16.5">
      <c r="A311" s="3">
        <f>IF(E311="","",COUNTA($E311:E$619))</f>
        <v>29</v>
      </c>
      <c r="B311" s="69" t="s">
        <v>2487</v>
      </c>
      <c r="C311" s="37" t="s">
        <v>1932</v>
      </c>
      <c r="D311" s="87"/>
      <c r="E311" s="63">
        <v>58000</v>
      </c>
      <c r="F311" s="63">
        <v>58000</v>
      </c>
      <c r="G311" s="132">
        <f t="shared" si="9"/>
        <v>0</v>
      </c>
      <c r="H311" s="63"/>
    </row>
    <row r="312" spans="1:8" ht="17.25">
      <c r="A312" s="3">
        <f>IF(E312="","",COUNTA($E312:E$619))</f>
      </c>
      <c r="B312" s="64" t="s">
        <v>2504</v>
      </c>
      <c r="C312" s="68"/>
      <c r="D312" s="87"/>
      <c r="E312" s="68"/>
      <c r="F312" s="138"/>
      <c r="G312" s="132"/>
      <c r="H312" s="97"/>
    </row>
    <row r="313" spans="1:8" ht="16.5">
      <c r="A313" s="3">
        <f>IF(E313="","",COUNTA($E313:E$619))</f>
        <v>28</v>
      </c>
      <c r="B313" s="70" t="s">
        <v>2505</v>
      </c>
      <c r="C313" s="37" t="s">
        <v>1932</v>
      </c>
      <c r="D313" s="87"/>
      <c r="E313" s="63">
        <f>H313/1.1</f>
        <v>14272.727272727272</v>
      </c>
      <c r="F313" s="138">
        <v>14455</v>
      </c>
      <c r="G313" s="132">
        <f t="shared" si="9"/>
        <v>0.012770700636942722</v>
      </c>
      <c r="H313" s="63">
        <v>15700</v>
      </c>
    </row>
    <row r="314" spans="1:8" ht="16.5">
      <c r="A314" s="3">
        <f>IF(E314="","",COUNTA($E314:E$619))</f>
        <v>27</v>
      </c>
      <c r="B314" s="69" t="s">
        <v>2506</v>
      </c>
      <c r="C314" s="37" t="s">
        <v>1932</v>
      </c>
      <c r="D314" s="87"/>
      <c r="E314" s="63">
        <f>H314/1.1</f>
        <v>16818.181818181816</v>
      </c>
      <c r="F314" s="63">
        <v>16818</v>
      </c>
      <c r="G314" s="132">
        <f t="shared" si="9"/>
        <v>-1.0810810810692824E-05</v>
      </c>
      <c r="H314" s="63">
        <v>18500</v>
      </c>
    </row>
    <row r="315" spans="1:8" ht="16.5">
      <c r="A315" s="3">
        <f>IF(E315="","",COUNTA($E315:E$619))</f>
        <v>26</v>
      </c>
      <c r="B315" s="69" t="s">
        <v>2483</v>
      </c>
      <c r="C315" s="37" t="s">
        <v>1932</v>
      </c>
      <c r="D315" s="87"/>
      <c r="E315" s="63">
        <v>23000</v>
      </c>
      <c r="F315" s="63">
        <v>23000</v>
      </c>
      <c r="G315" s="132">
        <f t="shared" si="9"/>
        <v>0</v>
      </c>
      <c r="H315" s="63"/>
    </row>
    <row r="316" spans="1:8" ht="16.5">
      <c r="A316" s="3">
        <f>IF(E316="","",COUNTA($E316:E$619))</f>
        <v>25</v>
      </c>
      <c r="B316" s="69" t="s">
        <v>2484</v>
      </c>
      <c r="C316" s="37" t="s">
        <v>1932</v>
      </c>
      <c r="D316" s="87"/>
      <c r="E316" s="63">
        <v>23000</v>
      </c>
      <c r="F316" s="63">
        <v>23000</v>
      </c>
      <c r="G316" s="132">
        <f t="shared" si="9"/>
        <v>0</v>
      </c>
      <c r="H316" s="63"/>
    </row>
    <row r="317" spans="1:8" ht="16.5">
      <c r="A317" s="3">
        <f>IF(E317="","",COUNTA($E317:E$619))</f>
        <v>24</v>
      </c>
      <c r="B317" s="69" t="s">
        <v>2485</v>
      </c>
      <c r="C317" s="37" t="s">
        <v>1932</v>
      </c>
      <c r="D317" s="87"/>
      <c r="E317" s="63">
        <v>53000</v>
      </c>
      <c r="F317" s="63">
        <v>53000</v>
      </c>
      <c r="G317" s="132">
        <f t="shared" si="9"/>
        <v>0</v>
      </c>
      <c r="H317" s="63"/>
    </row>
    <row r="318" spans="1:8" ht="16.5">
      <c r="A318" s="3">
        <f>IF(E318="","",COUNTA($E318:E$619))</f>
        <v>23</v>
      </c>
      <c r="B318" s="69" t="s">
        <v>2486</v>
      </c>
      <c r="C318" s="37" t="s">
        <v>1932</v>
      </c>
      <c r="D318" s="87"/>
      <c r="E318" s="63">
        <v>73000</v>
      </c>
      <c r="F318" s="63">
        <v>73000</v>
      </c>
      <c r="G318" s="132">
        <f t="shared" si="9"/>
        <v>0</v>
      </c>
      <c r="H318" s="63"/>
    </row>
    <row r="319" spans="1:8" ht="16.5">
      <c r="A319" s="3">
        <f>IF(E319="","",COUNTA($E319:E$619))</f>
        <v>22</v>
      </c>
      <c r="B319" s="69" t="s">
        <v>2507</v>
      </c>
      <c r="C319" s="37" t="s">
        <v>1932</v>
      </c>
      <c r="D319" s="87"/>
      <c r="E319" s="63">
        <v>93000</v>
      </c>
      <c r="F319" s="63">
        <v>93000</v>
      </c>
      <c r="G319" s="132">
        <f t="shared" si="9"/>
        <v>0</v>
      </c>
      <c r="H319" s="63"/>
    </row>
    <row r="320" spans="1:8" ht="16.5">
      <c r="A320" s="3">
        <f>IF(E320="","",COUNTA($E320:E$619))</f>
        <v>21</v>
      </c>
      <c r="B320" s="69" t="s">
        <v>2508</v>
      </c>
      <c r="C320" s="37" t="s">
        <v>2081</v>
      </c>
      <c r="D320" s="87"/>
      <c r="E320" s="63">
        <v>93000</v>
      </c>
      <c r="F320" s="63">
        <v>93000</v>
      </c>
      <c r="G320" s="132">
        <f aca="true" t="shared" si="10" ref="G320:G343">(F320-E320)/E320</f>
        <v>0</v>
      </c>
      <c r="H320" s="63"/>
    </row>
    <row r="321" spans="1:7" ht="16.5">
      <c r="A321" s="36" t="s">
        <v>650</v>
      </c>
      <c r="B321" s="39" t="s">
        <v>2611</v>
      </c>
      <c r="G321" s="132"/>
    </row>
    <row r="322" spans="1:8" ht="17.25">
      <c r="A322" s="3">
        <f>IF(E322="","",COUNTA($E322:E$1106))</f>
      </c>
      <c r="B322" s="67" t="s">
        <v>1401</v>
      </c>
      <c r="C322" s="68"/>
      <c r="D322" s="87"/>
      <c r="E322" s="68"/>
      <c r="F322" s="63"/>
      <c r="G322" s="132"/>
      <c r="H322" s="69"/>
    </row>
    <row r="323" spans="1:8" ht="16.5">
      <c r="A323" s="3">
        <f>IF(E323="","",COUNTA($E323:E$1106))</f>
        <v>20</v>
      </c>
      <c r="B323" s="66" t="s">
        <v>1402</v>
      </c>
      <c r="C323" s="37" t="s">
        <v>1403</v>
      </c>
      <c r="D323" s="87"/>
      <c r="E323" s="63">
        <f>H323/1.1</f>
        <v>1909090.909090909</v>
      </c>
      <c r="F323" s="63">
        <v>1936364</v>
      </c>
      <c r="G323" s="132">
        <f t="shared" si="10"/>
        <v>0.01428590476190484</v>
      </c>
      <c r="H323" s="63">
        <v>2100000</v>
      </c>
    </row>
    <row r="324" spans="1:8" ht="16.5">
      <c r="A324" s="3">
        <f>IF(E324="","",COUNTA($E324:E$1106))</f>
        <v>19</v>
      </c>
      <c r="B324" s="66" t="s">
        <v>1404</v>
      </c>
      <c r="C324" s="37" t="s">
        <v>1403</v>
      </c>
      <c r="D324" s="87"/>
      <c r="E324" s="63">
        <f aca="true" t="shared" si="11" ref="E324:E343">H324/1.1</f>
        <v>2136363.6363636362</v>
      </c>
      <c r="F324" s="63">
        <v>2163636</v>
      </c>
      <c r="G324" s="132">
        <f t="shared" si="10"/>
        <v>0.012765787234042614</v>
      </c>
      <c r="H324" s="63">
        <v>2350000</v>
      </c>
    </row>
    <row r="325" spans="1:8" ht="16.5">
      <c r="A325" s="3">
        <f>IF(E325="","",COUNTA($E325:E$1106))</f>
        <v>18</v>
      </c>
      <c r="B325" s="66" t="s">
        <v>1405</v>
      </c>
      <c r="C325" s="37" t="s">
        <v>1403</v>
      </c>
      <c r="D325" s="87"/>
      <c r="E325" s="63">
        <f t="shared" si="11"/>
        <v>2727272.727272727</v>
      </c>
      <c r="F325" s="63">
        <v>2772727</v>
      </c>
      <c r="G325" s="132">
        <f t="shared" si="10"/>
        <v>0.016666566666666747</v>
      </c>
      <c r="H325" s="63">
        <v>3000000</v>
      </c>
    </row>
    <row r="326" spans="1:8" ht="16.5">
      <c r="A326" s="3">
        <f>IF(E326="","",COUNTA($E326:E$1106))</f>
        <v>17</v>
      </c>
      <c r="B326" s="66" t="s">
        <v>1406</v>
      </c>
      <c r="C326" s="37" t="s">
        <v>1403</v>
      </c>
      <c r="D326" s="87"/>
      <c r="E326" s="63">
        <f t="shared" si="11"/>
        <v>4181818.1818181816</v>
      </c>
      <c r="F326" s="63">
        <v>4272727</v>
      </c>
      <c r="G326" s="132">
        <f t="shared" si="10"/>
        <v>0.021739065217391346</v>
      </c>
      <c r="H326" s="63">
        <v>4600000</v>
      </c>
    </row>
    <row r="327" spans="1:8" ht="16.5">
      <c r="A327" s="3">
        <f>IF(E327="","",COUNTA($E327:E$1106))</f>
        <v>16</v>
      </c>
      <c r="B327" s="66" t="s">
        <v>1407</v>
      </c>
      <c r="C327" s="37" t="s">
        <v>1403</v>
      </c>
      <c r="D327" s="87"/>
      <c r="E327" s="63">
        <f t="shared" si="11"/>
        <v>5272727.2727272725</v>
      </c>
      <c r="F327" s="63">
        <v>5454545</v>
      </c>
      <c r="G327" s="132">
        <f t="shared" si="10"/>
        <v>0.03448267241379315</v>
      </c>
      <c r="H327" s="63">
        <v>5800000</v>
      </c>
    </row>
    <row r="328" spans="1:8" ht="16.5">
      <c r="A328" s="3">
        <f>IF(E328="","",COUNTA($E328:E$1106))</f>
        <v>15</v>
      </c>
      <c r="B328" s="66" t="s">
        <v>1408</v>
      </c>
      <c r="C328" s="37" t="s">
        <v>1403</v>
      </c>
      <c r="D328" s="87"/>
      <c r="E328" s="63">
        <f t="shared" si="11"/>
        <v>5636363.636363636</v>
      </c>
      <c r="F328" s="63">
        <v>5909091</v>
      </c>
      <c r="G328" s="132">
        <f t="shared" si="10"/>
        <v>0.048387112903225914</v>
      </c>
      <c r="H328" s="63">
        <v>6200000</v>
      </c>
    </row>
    <row r="329" spans="1:8" ht="16.5">
      <c r="A329" s="3">
        <f>IF(E329="","",COUNTA($E329:E$1106))</f>
        <v>14</v>
      </c>
      <c r="B329" s="66" t="s">
        <v>1409</v>
      </c>
      <c r="C329" s="37" t="s">
        <v>1403</v>
      </c>
      <c r="D329" s="87"/>
      <c r="E329" s="63">
        <f t="shared" si="11"/>
        <v>6818181.818181817</v>
      </c>
      <c r="F329" s="63">
        <v>7090909</v>
      </c>
      <c r="G329" s="132">
        <f t="shared" si="10"/>
        <v>0.039999986666666786</v>
      </c>
      <c r="H329" s="63">
        <v>7500000</v>
      </c>
    </row>
    <row r="330" spans="1:8" ht="16.5">
      <c r="A330" s="3">
        <f>IF(E330="","",COUNTA($E330:E$1106))</f>
        <v>13</v>
      </c>
      <c r="B330" s="66" t="s">
        <v>1410</v>
      </c>
      <c r="C330" s="37" t="s">
        <v>1403</v>
      </c>
      <c r="D330" s="87"/>
      <c r="E330" s="63">
        <f t="shared" si="11"/>
        <v>7181818.181818182</v>
      </c>
      <c r="F330" s="63">
        <v>7500000</v>
      </c>
      <c r="G330" s="132">
        <f t="shared" si="10"/>
        <v>0.04430379746835446</v>
      </c>
      <c r="H330" s="63">
        <v>7900000</v>
      </c>
    </row>
    <row r="331" spans="1:8" ht="16.5">
      <c r="A331" s="3">
        <f>IF(E331="","",COUNTA($E331:E$1106))</f>
        <v>12</v>
      </c>
      <c r="B331" s="66" t="s">
        <v>1411</v>
      </c>
      <c r="C331" s="37" t="s">
        <v>1403</v>
      </c>
      <c r="D331" s="87"/>
      <c r="E331" s="63">
        <f t="shared" si="11"/>
        <v>7818181.818181817</v>
      </c>
      <c r="F331" s="63">
        <v>8227273</v>
      </c>
      <c r="G331" s="132">
        <f t="shared" si="10"/>
        <v>0.05232561627906987</v>
      </c>
      <c r="H331" s="63">
        <v>8600000</v>
      </c>
    </row>
    <row r="332" spans="1:8" ht="16.5">
      <c r="A332" s="3">
        <f>IF(E332="","",COUNTA($E332:E$1106))</f>
        <v>11</v>
      </c>
      <c r="B332" s="66" t="s">
        <v>1412</v>
      </c>
      <c r="C332" s="37" t="s">
        <v>1403</v>
      </c>
      <c r="D332" s="87"/>
      <c r="E332" s="63">
        <f t="shared" si="11"/>
        <v>8181818.181818181</v>
      </c>
      <c r="F332" s="63">
        <v>8590909</v>
      </c>
      <c r="G332" s="132">
        <f t="shared" si="10"/>
        <v>0.04999998888888903</v>
      </c>
      <c r="H332" s="63">
        <v>9000000</v>
      </c>
    </row>
    <row r="333" spans="1:8" ht="17.25">
      <c r="A333" s="3">
        <f>IF(E333="","",COUNTA($E333:E$1106))</f>
      </c>
      <c r="B333" s="67" t="s">
        <v>1413</v>
      </c>
      <c r="C333" s="68"/>
      <c r="D333" s="87"/>
      <c r="E333" s="63"/>
      <c r="F333" s="63"/>
      <c r="G333" s="132"/>
      <c r="H333" s="69"/>
    </row>
    <row r="334" spans="1:8" ht="16.5">
      <c r="A334" s="3">
        <f>IF(E334="","",COUNTA($E334:E$1106))</f>
        <v>10</v>
      </c>
      <c r="B334" s="66" t="s">
        <v>1402</v>
      </c>
      <c r="C334" s="37" t="s">
        <v>1403</v>
      </c>
      <c r="D334" s="87"/>
      <c r="E334" s="63">
        <f t="shared" si="11"/>
        <v>1709090.909090909</v>
      </c>
      <c r="F334" s="63">
        <v>1818182</v>
      </c>
      <c r="G334" s="132">
        <f t="shared" si="10"/>
        <v>0.06382989361702136</v>
      </c>
      <c r="H334" s="63">
        <v>1880000</v>
      </c>
    </row>
    <row r="335" spans="1:8" ht="16.5">
      <c r="A335" s="3">
        <f>IF(E335="","",COUNTA($E335:E$1106))</f>
        <v>9</v>
      </c>
      <c r="B335" s="66" t="s">
        <v>1404</v>
      </c>
      <c r="C335" s="37" t="s">
        <v>1403</v>
      </c>
      <c r="D335" s="87"/>
      <c r="E335" s="63">
        <f t="shared" si="11"/>
        <v>1927272.727272727</v>
      </c>
      <c r="F335" s="63">
        <v>2045455</v>
      </c>
      <c r="G335" s="132">
        <f t="shared" si="10"/>
        <v>0.061320990566037854</v>
      </c>
      <c r="H335" s="63">
        <v>2120000</v>
      </c>
    </row>
    <row r="336" spans="1:8" ht="16.5">
      <c r="A336" s="3">
        <f>IF(E336="","",COUNTA($E336:E$1106))</f>
        <v>8</v>
      </c>
      <c r="B336" s="66" t="s">
        <v>1405</v>
      </c>
      <c r="C336" s="37" t="s">
        <v>1403</v>
      </c>
      <c r="D336" s="87"/>
      <c r="E336" s="63">
        <f t="shared" si="11"/>
        <v>2500000</v>
      </c>
      <c r="F336" s="63">
        <v>2636364</v>
      </c>
      <c r="G336" s="132">
        <f t="shared" si="10"/>
        <v>0.0545456</v>
      </c>
      <c r="H336" s="63">
        <v>2750000</v>
      </c>
    </row>
    <row r="337" spans="1:8" ht="16.5">
      <c r="A337" s="3">
        <f>IF(E337="","",COUNTA($E337:E$1106))</f>
        <v>7</v>
      </c>
      <c r="B337" s="66" t="s">
        <v>1406</v>
      </c>
      <c r="C337" s="37" t="s">
        <v>1403</v>
      </c>
      <c r="D337" s="87"/>
      <c r="E337" s="63">
        <f t="shared" si="11"/>
        <v>3909090.9090909087</v>
      </c>
      <c r="F337" s="63">
        <v>4045455</v>
      </c>
      <c r="G337" s="132">
        <f t="shared" si="10"/>
        <v>0.034883837209302423</v>
      </c>
      <c r="H337" s="63">
        <v>4300000</v>
      </c>
    </row>
    <row r="338" spans="1:8" ht="16.5">
      <c r="A338" s="3">
        <f>IF(E338="","",COUNTA($E338:E$1106))</f>
        <v>6</v>
      </c>
      <c r="B338" s="66" t="s">
        <v>1407</v>
      </c>
      <c r="C338" s="37" t="s">
        <v>1403</v>
      </c>
      <c r="D338" s="87"/>
      <c r="E338" s="63">
        <f t="shared" si="11"/>
        <v>5000000</v>
      </c>
      <c r="F338" s="63">
        <v>5181818</v>
      </c>
      <c r="G338" s="132">
        <f t="shared" si="10"/>
        <v>0.0363636</v>
      </c>
      <c r="H338" s="63">
        <v>5500000</v>
      </c>
    </row>
    <row r="339" spans="1:8" ht="16.5">
      <c r="A339" s="3">
        <f>IF(E339="","",COUNTA($E339:E$1106))</f>
        <v>5</v>
      </c>
      <c r="B339" s="66" t="s">
        <v>1408</v>
      </c>
      <c r="C339" s="37" t="s">
        <v>1403</v>
      </c>
      <c r="D339" s="87"/>
      <c r="E339" s="63">
        <f t="shared" si="11"/>
        <v>5227272.727272727</v>
      </c>
      <c r="F339" s="63">
        <v>5500000</v>
      </c>
      <c r="G339" s="132">
        <f t="shared" si="10"/>
        <v>0.0521739130434784</v>
      </c>
      <c r="H339" s="63">
        <v>5750000</v>
      </c>
    </row>
    <row r="340" spans="1:8" ht="16.5">
      <c r="A340" s="3">
        <f>IF(E340="","",COUNTA($E340:E$1106))</f>
        <v>4</v>
      </c>
      <c r="B340" s="66" t="s">
        <v>1409</v>
      </c>
      <c r="C340" s="37" t="s">
        <v>1403</v>
      </c>
      <c r="D340" s="87"/>
      <c r="E340" s="63">
        <f t="shared" si="11"/>
        <v>6454545.454545454</v>
      </c>
      <c r="F340" s="63">
        <v>6636364</v>
      </c>
      <c r="G340" s="132">
        <f t="shared" si="10"/>
        <v>0.02816907042253528</v>
      </c>
      <c r="H340" s="63">
        <v>7100000</v>
      </c>
    </row>
    <row r="341" spans="1:8" ht="16.5">
      <c r="A341" s="3">
        <f>IF(E341="","",COUNTA($E341:E$1106))</f>
        <v>3</v>
      </c>
      <c r="B341" s="66" t="s">
        <v>1410</v>
      </c>
      <c r="C341" s="37" t="s">
        <v>1403</v>
      </c>
      <c r="D341" s="87"/>
      <c r="E341" s="63">
        <f t="shared" si="11"/>
        <v>6727272.727272727</v>
      </c>
      <c r="F341" s="63">
        <v>6954545</v>
      </c>
      <c r="G341" s="132">
        <f t="shared" si="10"/>
        <v>0.03378371621621632</v>
      </c>
      <c r="H341" s="63">
        <v>7400000</v>
      </c>
    </row>
    <row r="342" spans="1:8" ht="16.5">
      <c r="A342" s="3">
        <f>IF(E342="","",COUNTA($E342:E$1106))</f>
        <v>2</v>
      </c>
      <c r="B342" s="66" t="s">
        <v>1411</v>
      </c>
      <c r="C342" s="37" t="s">
        <v>1403</v>
      </c>
      <c r="D342" s="87"/>
      <c r="E342" s="63">
        <f t="shared" si="11"/>
        <v>7363636.363636363</v>
      </c>
      <c r="F342" s="63">
        <v>7681818</v>
      </c>
      <c r="G342" s="132">
        <f t="shared" si="10"/>
        <v>0.0432098518518519</v>
      </c>
      <c r="H342" s="63">
        <v>8100000</v>
      </c>
    </row>
    <row r="343" spans="1:8" ht="16.5">
      <c r="A343" s="3">
        <f>IF(E343="","",COUNTA($E343:E$1106))</f>
        <v>1</v>
      </c>
      <c r="B343" s="66" t="s">
        <v>1412</v>
      </c>
      <c r="C343" s="37" t="s">
        <v>1403</v>
      </c>
      <c r="D343" s="87"/>
      <c r="E343" s="63">
        <f t="shared" si="11"/>
        <v>7636363.636363636</v>
      </c>
      <c r="F343" s="63">
        <v>8000000</v>
      </c>
      <c r="G343" s="132">
        <f t="shared" si="10"/>
        <v>0.0476190476190477</v>
      </c>
      <c r="H343" s="63">
        <v>8400000</v>
      </c>
    </row>
  </sheetData>
  <sheetProtection/>
  <mergeCells count="34">
    <mergeCell ref="D46:D55"/>
    <mergeCell ref="D56:D61"/>
    <mergeCell ref="D85:D87"/>
    <mergeCell ref="D88:D92"/>
    <mergeCell ref="D93:D96"/>
    <mergeCell ref="D97:D100"/>
    <mergeCell ref="D101:D102"/>
    <mergeCell ref="D104:D106"/>
    <mergeCell ref="D107:D111"/>
    <mergeCell ref="D112:D113"/>
    <mergeCell ref="D114:D118"/>
    <mergeCell ref="D119:D121"/>
    <mergeCell ref="D123:D124"/>
    <mergeCell ref="D125:D127"/>
    <mergeCell ref="D128:D129"/>
    <mergeCell ref="D130:D134"/>
    <mergeCell ref="D135:D136"/>
    <mergeCell ref="D137:D138"/>
    <mergeCell ref="D139:D142"/>
    <mergeCell ref="D143:D146"/>
    <mergeCell ref="D148:D149"/>
    <mergeCell ref="D150:D151"/>
    <mergeCell ref="D152:D153"/>
    <mergeCell ref="D155:D156"/>
    <mergeCell ref="D176:D178"/>
    <mergeCell ref="D181:D182"/>
    <mergeCell ref="D183:D184"/>
    <mergeCell ref="D185:D186"/>
    <mergeCell ref="D157:D158"/>
    <mergeCell ref="D160:D161"/>
    <mergeCell ref="D162:D166"/>
    <mergeCell ref="D167:D168"/>
    <mergeCell ref="D169:D170"/>
    <mergeCell ref="D171:D175"/>
  </mergeCells>
  <printOptions/>
  <pageMargins left="0.7" right="0.7" top="0.75" bottom="0.75" header="0.3" footer="0.3"/>
  <pageSetup horizontalDpi="300" verticalDpi="3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MrChau</cp:lastModifiedBy>
  <cp:lastPrinted>2021-12-03T02:12:15Z</cp:lastPrinted>
  <dcterms:created xsi:type="dcterms:W3CDTF">2021-11-29T01:22:50Z</dcterms:created>
  <dcterms:modified xsi:type="dcterms:W3CDTF">2022-05-09T08:37:51Z</dcterms:modified>
  <cp:category/>
  <cp:version/>
  <cp:contentType/>
  <cp:contentStatus/>
</cp:coreProperties>
</file>